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" yWindow="456" windowWidth="12396" windowHeight="9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'Sheet1'!$A$1:$F$219</definedName>
  </definedNames>
  <calcPr fullCalcOnLoad="1"/>
</workbook>
</file>

<file path=xl/sharedStrings.xml><?xml version="1.0" encoding="utf-8"?>
<sst xmlns="http://schemas.openxmlformats.org/spreadsheetml/2006/main" count="256" uniqueCount="196">
  <si>
    <t>Funding Source(s)</t>
  </si>
  <si>
    <t>Florida Heritage Education Program</t>
  </si>
  <si>
    <t>Florida History Fair</t>
  </si>
  <si>
    <t>Outreach</t>
  </si>
  <si>
    <t>Third Thursday</t>
  </si>
  <si>
    <t>Second Saturday Family Program</t>
  </si>
  <si>
    <t>Education Program expenses - other</t>
  </si>
  <si>
    <t>Emancipation Day</t>
  </si>
  <si>
    <t>Valentine Program</t>
  </si>
  <si>
    <t>Capital City Quilt Show</t>
  </si>
  <si>
    <t>Misc. Educational Programming - Other</t>
  </si>
  <si>
    <t>Equipment/Supplies</t>
  </si>
  <si>
    <t>TREX Exhibits</t>
  </si>
  <si>
    <t xml:space="preserve">  Maintenance/Shippings/Marketing</t>
  </si>
  <si>
    <t>Equipment/Supplies - other</t>
  </si>
  <si>
    <t>Deposit Refunds</t>
  </si>
  <si>
    <t>Registration</t>
  </si>
  <si>
    <t xml:space="preserve"> Shop revenue</t>
  </si>
  <si>
    <t>Board Meeting Expense</t>
  </si>
  <si>
    <t>Advertising &amp; Marketing</t>
  </si>
  <si>
    <t>FAW Meeting Notices</t>
  </si>
  <si>
    <t>Licenses and Permits</t>
  </si>
  <si>
    <t xml:space="preserve">  Museum miscellaneous</t>
  </si>
  <si>
    <t xml:space="preserve">  Dept. of Agriculture/Charitable Cont.</t>
  </si>
  <si>
    <t xml:space="preserve">  Div. of Corporations/Non-Profit</t>
  </si>
  <si>
    <t>Miscellaneous</t>
  </si>
  <si>
    <t>Printing and Reproduction</t>
  </si>
  <si>
    <t>General &amp; Administrative Exp. - other</t>
  </si>
  <si>
    <t>DOS Employee Programs</t>
  </si>
  <si>
    <t>Hospitality - other</t>
  </si>
  <si>
    <t>Accounting</t>
  </si>
  <si>
    <t>Auditing</t>
  </si>
  <si>
    <t>Designated Maintenance Projects</t>
  </si>
  <si>
    <t>Emergency Maintenance</t>
  </si>
  <si>
    <t>Landscape Maintenance</t>
  </si>
  <si>
    <t>Newsletter</t>
  </si>
  <si>
    <t>Receptions and Events</t>
  </si>
  <si>
    <t>Membership Expenses - other</t>
  </si>
  <si>
    <t>Volunteer Dinner</t>
  </si>
  <si>
    <t>Volunteer Luncheon</t>
  </si>
  <si>
    <t>Volunteer Recognition</t>
  </si>
  <si>
    <t>Volunteer Training</t>
  </si>
  <si>
    <t>Knott House volunteers</t>
  </si>
  <si>
    <t>Refunded back to vendor as appropriate</t>
  </si>
  <si>
    <t>Expense Line Item</t>
  </si>
  <si>
    <t>Friends of the Museums of Florida History, Inc</t>
  </si>
  <si>
    <t>Programming</t>
  </si>
  <si>
    <t>Knott House</t>
  </si>
  <si>
    <t>Exhibit Programming</t>
  </si>
  <si>
    <t>Misc. Educational Programming</t>
  </si>
  <si>
    <t>Hospitality</t>
  </si>
  <si>
    <t>Professional Fees</t>
  </si>
  <si>
    <t>Volunteer Program</t>
  </si>
  <si>
    <t>Total Special Event</t>
  </si>
  <si>
    <t>Total Exhibit</t>
  </si>
  <si>
    <t>Total Facility Use/Receptions</t>
  </si>
  <si>
    <t>Knott House Restricted Endowment</t>
  </si>
  <si>
    <t>Total Membership</t>
  </si>
  <si>
    <t>Total Volunteer Program</t>
  </si>
  <si>
    <t>Special Event</t>
  </si>
  <si>
    <t>Membership</t>
  </si>
  <si>
    <t>General &amp; Administrative</t>
  </si>
  <si>
    <t>Facility Use/Receptions</t>
  </si>
  <si>
    <t>Exhibits</t>
  </si>
  <si>
    <t>Special Events</t>
  </si>
  <si>
    <t>Education Programs</t>
  </si>
  <si>
    <t>Swing Dance (will only be 1, in the Fall)</t>
  </si>
  <si>
    <t>Poetry Program</t>
  </si>
  <si>
    <t>General Programming</t>
  </si>
  <si>
    <t>Program Rental Fees</t>
  </si>
  <si>
    <t>Subtotal</t>
  </si>
  <si>
    <t>Shop revenue</t>
  </si>
  <si>
    <t>General &amp; Administrative Expenses</t>
  </si>
  <si>
    <t>Workers Comp Insurance</t>
  </si>
  <si>
    <t>Depreciation</t>
  </si>
  <si>
    <t>Filing Fees</t>
  </si>
  <si>
    <t>Freight Charges</t>
  </si>
  <si>
    <t>Merchant Service Charge</t>
  </si>
  <si>
    <t xml:space="preserve"> As needed; Shop revenue</t>
  </si>
  <si>
    <t>Office Supplies</t>
  </si>
  <si>
    <t>Payroll Expenses</t>
  </si>
  <si>
    <t>Professional Development</t>
  </si>
  <si>
    <t>Travel</t>
  </si>
  <si>
    <t>Total G &amp; A Expenses</t>
  </si>
  <si>
    <t>Split Cost with History Shop</t>
  </si>
  <si>
    <t xml:space="preserve"> Shop revenue: Split total cost with MFH &amp; KHM</t>
  </si>
  <si>
    <t>Subtotal Florida History Fair</t>
  </si>
  <si>
    <t>Subtotal Education</t>
  </si>
  <si>
    <t>Total All Programming</t>
  </si>
  <si>
    <t>FL Heritage Month (in March)</t>
  </si>
  <si>
    <t>Total Est. Expenses</t>
  </si>
  <si>
    <t>Total Facility Use and G &amp; A</t>
  </si>
  <si>
    <t>History Shop</t>
  </si>
  <si>
    <t>F.S. Rent &amp; rentals</t>
  </si>
  <si>
    <t>Split Full Cost with History Shop &amp; KHM</t>
  </si>
  <si>
    <t>Software</t>
  </si>
  <si>
    <t>Board initiated fundraiser (in May?)</t>
  </si>
  <si>
    <t>History at High Noon</t>
  </si>
  <si>
    <t>Permanent exhibit</t>
  </si>
  <si>
    <t>Volunteer Refreshments</t>
  </si>
  <si>
    <t>Travel, Work-related</t>
  </si>
  <si>
    <t>FC-New Exhibit Programming</t>
  </si>
  <si>
    <t>Revenue To Date</t>
  </si>
  <si>
    <t>Actual filing fee-need to leave as is</t>
  </si>
  <si>
    <t>Actual filing fee-need to leave as is-if we have to file</t>
  </si>
  <si>
    <t>Income</t>
  </si>
  <si>
    <t>YTD</t>
  </si>
  <si>
    <t>Museum</t>
  </si>
  <si>
    <t>New Capitol</t>
  </si>
  <si>
    <t>Historic Capitol</t>
  </si>
  <si>
    <t>On-Line</t>
  </si>
  <si>
    <t>Total COGS</t>
  </si>
  <si>
    <t>Gross profit</t>
  </si>
  <si>
    <t>Net Income</t>
  </si>
  <si>
    <t>Gross profit &amp; Other Income total</t>
  </si>
  <si>
    <t>Expenses</t>
  </si>
  <si>
    <t>Other Income, Sales tax commission</t>
  </si>
  <si>
    <t>Total Income</t>
  </si>
  <si>
    <t>Total Knott House Restricted Endow.</t>
  </si>
  <si>
    <t>Paid by F.S. Rent</t>
  </si>
  <si>
    <t>Paid by Membership dues</t>
  </si>
  <si>
    <t>Parking fees ($675)</t>
  </si>
  <si>
    <t>Children's Day</t>
  </si>
  <si>
    <t>Expenses To Date</t>
  </si>
  <si>
    <t>Estimated Revenue</t>
  </si>
  <si>
    <t>Funds raised for Forever Changed</t>
  </si>
  <si>
    <t>Rentals were suspended for the FY 11-12</t>
  </si>
  <si>
    <t>Rent from café and parking fees</t>
  </si>
  <si>
    <t>Total Exp./Income for MFH</t>
  </si>
  <si>
    <t>Est. Exps. 2013-14</t>
  </si>
  <si>
    <t>*Based on May 31, 2013 details</t>
  </si>
  <si>
    <t>Rollover funds from FY 2012-13 membership</t>
  </si>
  <si>
    <t>Fat Sandwich/The Egg Express Rent</t>
  </si>
  <si>
    <t>Sponsorships; ticket, food &amp; beverage sales</t>
  </si>
  <si>
    <t>Donation Box Revenue- $2,745</t>
  </si>
  <si>
    <t>Rollover from Florida Heritage Month 2013</t>
  </si>
  <si>
    <t>Total in account $73,184.92</t>
  </si>
  <si>
    <t>Spent in FY 12-13</t>
  </si>
  <si>
    <t>Prop. Exp. 2013-14</t>
  </si>
  <si>
    <t>Total Amount Raised by Board Or Fl History Shop For General Programming &amp; Exhibits</t>
  </si>
  <si>
    <t>Estimated FY 13-14</t>
  </si>
  <si>
    <t xml:space="preserve">Proposed Budget 2014-15 </t>
  </si>
  <si>
    <t>Est. Exps. 2014-15</t>
  </si>
  <si>
    <t>*Based on May 27, 2014 details</t>
  </si>
  <si>
    <t>Fishing/Civil Rights</t>
  </si>
  <si>
    <t>*Estimated based on 2013-14 income</t>
  </si>
  <si>
    <t>FHEP-$17.50, Misc Prog.-$1,788.55, Cso Adm Fund-$21.80, MMVC-$0</t>
  </si>
  <si>
    <t>Sponsorship/Donation/Grant/Rollover</t>
  </si>
  <si>
    <t>Children's Day ticket sales (FY12/13 $1,049.38)</t>
  </si>
  <si>
    <t>Programming Income, Admin Fund, FHEP, MMVC (FY12/13 $2,545.32)</t>
  </si>
  <si>
    <t>Unrestricted Contributions - (FY12/13 $0)</t>
  </si>
  <si>
    <t>3rd Thursday Income (FY 12-13 $4404.60)</t>
  </si>
  <si>
    <t>Donation Box - FY 12-13 $11,035</t>
  </si>
  <si>
    <t>Program Income ($1800)</t>
  </si>
  <si>
    <t>$5,411-$4,347=$1,064.00 for FY 13-14 programs</t>
  </si>
  <si>
    <t>Rollover funds from FY 2013-14 membership</t>
  </si>
  <si>
    <t>Rollover from 2012-13 membership</t>
  </si>
  <si>
    <t>TDC grant arrives in June</t>
  </si>
  <si>
    <t>Florida History Fair - May 2014</t>
  </si>
  <si>
    <t>Prog. income($1000/$0); Donation Box ($325/$0)</t>
  </si>
  <si>
    <t>Prog. Fees (tickets$190/$0); D. Box($0/$0); Endow.($160/$0)</t>
  </si>
  <si>
    <t>Sponsorship ($3000/$3000) comes in April; J. K. Endow. ($1000/$0)</t>
  </si>
  <si>
    <t>James Knott Endowment ($1655),  Donations ($30/$0)</t>
  </si>
  <si>
    <t>$3,000 from James Knott Endow.</t>
  </si>
  <si>
    <t>$2,100 from James Knott Endow.</t>
  </si>
  <si>
    <t>$4410 from J. K. End. for programs, $5100 from J. K. End for prof. fees</t>
  </si>
  <si>
    <t>Flag Restoration</t>
  </si>
  <si>
    <t>TREX: Program fees profit ($7690); rollover ($14,310)</t>
  </si>
  <si>
    <t>Restricted funds released for phase 2 (17,430.25 + 31,000.75)</t>
  </si>
  <si>
    <t>Rollover from FL History Shop</t>
  </si>
  <si>
    <t>Flag preservation donation</t>
  </si>
  <si>
    <t>$8829 - average of $735 per month x 12 months (minus $800 for E/S)</t>
  </si>
  <si>
    <t>Parking Fees - FY 12-13 $5,100</t>
  </si>
  <si>
    <t>Rollover from FL History Shops (FHEP, 3rd Thurs., Outreach)</t>
  </si>
  <si>
    <t>Donations, Sponsorships (NEED TO RAISE)</t>
  </si>
  <si>
    <t>Sponsorships, Donations (NEED TO RAISE)</t>
  </si>
  <si>
    <t>$3,500 rollover from FY 13-14</t>
  </si>
  <si>
    <t>$143.75 from J.C. Knott Endow.</t>
  </si>
  <si>
    <t>$1790 from J.C. Knott Endow.</t>
  </si>
  <si>
    <t>$1933.75 from John Charles Knott Endowment to supplement Maint.</t>
  </si>
  <si>
    <t>Profit from 2014 FHM used to support FHF in 2014-15 ($853.70)</t>
  </si>
  <si>
    <t>Donation box revenue</t>
  </si>
  <si>
    <t xml:space="preserve"> FY11-12 $33,199; FY 12-13 $16,211.97; FY 13-14 $22,540.25; </t>
  </si>
  <si>
    <t>TDC grant arrives in June ($7957)</t>
  </si>
  <si>
    <t>2014 Additional Funding Not Accounted For In Previous Budget</t>
  </si>
  <si>
    <t xml:space="preserve">Total in MFH account $92,285.79; </t>
  </si>
  <si>
    <t>in KHM account $9,879.39</t>
  </si>
  <si>
    <t>(1) 1 time grant funding for programming-FHC ($2000)</t>
  </si>
  <si>
    <t>(1) 1 time grant funding for programming-Rivkin ($5000)</t>
  </si>
  <si>
    <t>Estimated FY 14-15</t>
  </si>
  <si>
    <t>Pro. Fees($400/$0); D. B.($605/$0); James K. End.($1595/$0), merch($70/$0)</t>
  </si>
  <si>
    <t>$5000 donation</t>
  </si>
  <si>
    <t>Clyde Butcher</t>
  </si>
  <si>
    <t xml:space="preserve">  Exhibit develop. (including add't to existing)</t>
  </si>
  <si>
    <r>
      <t xml:space="preserve">Prog. Fees; </t>
    </r>
    <r>
      <rPr>
        <sz val="10"/>
        <rFont val="Arial"/>
        <family val="0"/>
      </rPr>
      <t xml:space="preserve">Donations, merchandise sales </t>
    </r>
  </si>
  <si>
    <t>TBD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</si>
</sst>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4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0" fontId="0" fillId="0" borderId="11" xfId="0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1" fillId="33" borderId="14" xfId="0" applyFont="1" applyFill="1" applyBorder="1" applyAlignment="1">
      <alignment/>
    </xf>
    <xf numFmtId="7" fontId="1" fillId="33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165" fontId="5" fillId="33" borderId="13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5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65" fontId="1" fillId="35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ill="1" applyAlignment="1">
      <alignment/>
    </xf>
    <xf numFmtId="165" fontId="1" fillId="36" borderId="13" xfId="0" applyNumberFormat="1" applyFont="1" applyFill="1" applyBorder="1" applyAlignment="1">
      <alignment/>
    </xf>
    <xf numFmtId="165" fontId="0" fillId="36" borderId="13" xfId="0" applyNumberForma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3" fillId="33" borderId="14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36" borderId="17" xfId="0" applyFont="1" applyFill="1" applyBorder="1" applyAlignment="1">
      <alignment/>
    </xf>
    <xf numFmtId="165" fontId="5" fillId="36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5" fontId="3" fillId="36" borderId="1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37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1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3" fillId="36" borderId="17" xfId="0" applyNumberFormat="1" applyFont="1" applyFill="1" applyBorder="1" applyAlignment="1">
      <alignment/>
    </xf>
    <xf numFmtId="165" fontId="1" fillId="36" borderId="14" xfId="0" applyNumberFormat="1" applyFont="1" applyFill="1" applyBorder="1" applyAlignment="1">
      <alignment/>
    </xf>
    <xf numFmtId="165" fontId="3" fillId="36" borderId="14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165" fontId="0" fillId="34" borderId="16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13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6" borderId="13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1" fillId="0" borderId="13" xfId="0" applyFont="1" applyFill="1" applyBorder="1" applyAlignment="1">
      <alignment/>
    </xf>
    <xf numFmtId="165" fontId="1" fillId="35" borderId="11" xfId="0" applyNumberFormat="1" applyFont="1" applyFill="1" applyBorder="1" applyAlignment="1">
      <alignment/>
    </xf>
    <xf numFmtId="165" fontId="0" fillId="0" borderId="22" xfId="0" applyNumberFormat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5" fontId="5" fillId="35" borderId="13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" fillId="39" borderId="13" xfId="0" applyFont="1" applyFill="1" applyBorder="1" applyAlignment="1">
      <alignment/>
    </xf>
    <xf numFmtId="165" fontId="1" fillId="39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7" fontId="1" fillId="33" borderId="11" xfId="0" applyNumberFormat="1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4" xfId="0" applyFill="1" applyBorder="1" applyAlignment="1">
      <alignment/>
    </xf>
    <xf numFmtId="14" fontId="0" fillId="0" borderId="13" xfId="0" applyNumberFormat="1" applyBorder="1" applyAlignment="1">
      <alignment horizontal="left"/>
    </xf>
    <xf numFmtId="165" fontId="51" fillId="0" borderId="13" xfId="0" applyNumberFormat="1" applyFont="1" applyBorder="1" applyAlignment="1">
      <alignment/>
    </xf>
    <xf numFmtId="165" fontId="51" fillId="0" borderId="17" xfId="0" applyNumberFormat="1" applyFont="1" applyBorder="1" applyAlignment="1">
      <alignment/>
    </xf>
    <xf numFmtId="165" fontId="51" fillId="0" borderId="15" xfId="0" applyNumberFormat="1" applyFont="1" applyBorder="1" applyAlignment="1">
      <alignment/>
    </xf>
    <xf numFmtId="0" fontId="52" fillId="38" borderId="17" xfId="0" applyFont="1" applyFill="1" applyBorder="1" applyAlignment="1">
      <alignment horizontal="center"/>
    </xf>
    <xf numFmtId="0" fontId="52" fillId="38" borderId="15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5.57421875" style="0" customWidth="1"/>
    <col min="2" max="2" width="17.8515625" style="0" customWidth="1"/>
    <col min="3" max="3" width="18.57421875" style="0" customWidth="1"/>
    <col min="4" max="4" width="17.8515625" style="0" customWidth="1"/>
    <col min="5" max="5" width="20.28125" style="0" customWidth="1"/>
    <col min="6" max="6" width="62.00390625" style="0" customWidth="1"/>
  </cols>
  <sheetData>
    <row r="1" spans="1:6" ht="15">
      <c r="A1" s="146" t="s">
        <v>45</v>
      </c>
      <c r="B1" s="146"/>
      <c r="C1" s="146"/>
      <c r="D1" s="146"/>
      <c r="E1" s="146"/>
      <c r="F1" s="146"/>
    </row>
    <row r="2" spans="1:6" ht="15">
      <c r="A2" s="146" t="s">
        <v>141</v>
      </c>
      <c r="B2" s="146"/>
      <c r="C2" s="146"/>
      <c r="D2" s="146"/>
      <c r="E2" s="146"/>
      <c r="F2" s="146"/>
    </row>
    <row r="3" ht="12.75">
      <c r="B3" s="1"/>
    </row>
    <row r="4" ht="12.75">
      <c r="B4" s="1"/>
    </row>
    <row r="5" spans="1:6" ht="12.75">
      <c r="A5" s="1" t="s">
        <v>44</v>
      </c>
      <c r="B5" s="1" t="s">
        <v>142</v>
      </c>
      <c r="C5" s="1" t="s">
        <v>123</v>
      </c>
      <c r="D5" s="1" t="s">
        <v>102</v>
      </c>
      <c r="E5" s="1" t="s">
        <v>124</v>
      </c>
      <c r="F5" s="1" t="s">
        <v>0</v>
      </c>
    </row>
    <row r="6" spans="3:5" ht="13.5">
      <c r="C6" s="73" t="s">
        <v>143</v>
      </c>
      <c r="D6" s="73"/>
      <c r="E6" s="73"/>
    </row>
    <row r="7" spans="1:6" ht="22.5">
      <c r="A7" s="143" t="s">
        <v>65</v>
      </c>
      <c r="B7" s="144"/>
      <c r="C7" s="144"/>
      <c r="D7" s="144"/>
      <c r="E7" s="144"/>
      <c r="F7" s="145"/>
    </row>
    <row r="8" spans="1:6" ht="12.75">
      <c r="A8" s="22" t="s">
        <v>46</v>
      </c>
      <c r="B8" s="9"/>
      <c r="C8" s="9"/>
      <c r="D8" s="9"/>
      <c r="E8" s="9"/>
      <c r="F8" s="82" t="s">
        <v>145</v>
      </c>
    </row>
    <row r="9" spans="1:6" ht="12.75">
      <c r="A9" s="4" t="s">
        <v>1</v>
      </c>
      <c r="B9" s="6">
        <v>720</v>
      </c>
      <c r="C9" s="85">
        <v>6.28</v>
      </c>
      <c r="D9" s="86"/>
      <c r="E9" s="86"/>
      <c r="F9" s="63"/>
    </row>
    <row r="10" spans="1:6" ht="12.75">
      <c r="A10" s="56" t="s">
        <v>122</v>
      </c>
      <c r="B10" s="137">
        <v>3000</v>
      </c>
      <c r="C10" s="85">
        <v>1977.17</v>
      </c>
      <c r="D10" s="87"/>
      <c r="E10" s="87"/>
      <c r="F10" s="56"/>
    </row>
    <row r="11" spans="1:6" ht="12.75">
      <c r="A11" s="2" t="s">
        <v>3</v>
      </c>
      <c r="B11" s="6">
        <v>2700</v>
      </c>
      <c r="C11" s="85">
        <v>254.51</v>
      </c>
      <c r="D11" s="87"/>
      <c r="E11" s="87"/>
      <c r="F11" s="56"/>
    </row>
    <row r="12" spans="1:6" ht="12.75">
      <c r="A12" s="2" t="s">
        <v>4</v>
      </c>
      <c r="B12" s="137">
        <v>12000</v>
      </c>
      <c r="C12" s="81">
        <v>9973.84</v>
      </c>
      <c r="D12" s="88"/>
      <c r="E12" s="88"/>
      <c r="F12" s="131"/>
    </row>
    <row r="13" spans="1:6" ht="12.75">
      <c r="A13" s="56" t="s">
        <v>5</v>
      </c>
      <c r="B13" s="6">
        <v>360</v>
      </c>
      <c r="C13" s="85">
        <v>106.45</v>
      </c>
      <c r="D13" s="87"/>
      <c r="E13" s="87"/>
      <c r="F13" s="56"/>
    </row>
    <row r="14" spans="1:6" ht="12.75">
      <c r="A14" s="56" t="s">
        <v>97</v>
      </c>
      <c r="B14" s="6">
        <v>180</v>
      </c>
      <c r="C14" s="85">
        <v>130</v>
      </c>
      <c r="D14" s="87"/>
      <c r="E14" s="87"/>
      <c r="F14" s="56"/>
    </row>
    <row r="15" spans="1:6" ht="12.75">
      <c r="A15" s="3" t="s">
        <v>6</v>
      </c>
      <c r="B15" s="6">
        <v>540</v>
      </c>
      <c r="C15" s="85">
        <v>0</v>
      </c>
      <c r="D15" s="89"/>
      <c r="E15" s="89"/>
      <c r="F15" s="57"/>
    </row>
    <row r="16" spans="1:6" ht="12.75">
      <c r="A16" s="33" t="s">
        <v>70</v>
      </c>
      <c r="B16" s="8">
        <f>SUM(B9:B15)</f>
        <v>19500</v>
      </c>
      <c r="C16" s="8">
        <f>SUM(C9:C15)</f>
        <v>12448.25</v>
      </c>
      <c r="D16" s="90"/>
      <c r="E16" s="90"/>
      <c r="F16" s="28"/>
    </row>
    <row r="17" spans="2:6" ht="12.75">
      <c r="B17" s="5"/>
      <c r="C17" s="5"/>
      <c r="D17" s="5"/>
      <c r="E17" s="5"/>
      <c r="F17" s="29"/>
    </row>
    <row r="18" spans="1:6" ht="12.75">
      <c r="A18" s="23" t="s">
        <v>48</v>
      </c>
      <c r="B18" s="10"/>
      <c r="C18" s="10"/>
      <c r="D18" s="10"/>
      <c r="E18" s="10"/>
      <c r="F18" s="9"/>
    </row>
    <row r="19" spans="1:6" ht="12.75">
      <c r="A19" s="4" t="s">
        <v>9</v>
      </c>
      <c r="B19" s="6">
        <v>180</v>
      </c>
      <c r="C19" s="6">
        <v>0</v>
      </c>
      <c r="D19" s="18"/>
      <c r="E19" s="18"/>
      <c r="F19" s="63"/>
    </row>
    <row r="20" spans="1:6" ht="12.75">
      <c r="A20" s="56" t="s">
        <v>195</v>
      </c>
      <c r="B20" s="6">
        <v>270</v>
      </c>
      <c r="C20" s="6">
        <v>0</v>
      </c>
      <c r="D20" s="19"/>
      <c r="E20" s="19"/>
      <c r="F20" s="56"/>
    </row>
    <row r="21" spans="1:6" ht="12.75">
      <c r="A21" s="56" t="s">
        <v>192</v>
      </c>
      <c r="B21" s="137">
        <v>1000</v>
      </c>
      <c r="C21" s="6">
        <v>0</v>
      </c>
      <c r="D21" s="19"/>
      <c r="E21" s="19"/>
      <c r="F21" s="56"/>
    </row>
    <row r="22" spans="1:6" ht="12.75">
      <c r="A22" s="56" t="s">
        <v>144</v>
      </c>
      <c r="B22" s="137">
        <v>1000</v>
      </c>
      <c r="C22" s="6">
        <v>1453.49</v>
      </c>
      <c r="D22" s="19"/>
      <c r="E22" s="19"/>
      <c r="F22" s="56"/>
    </row>
    <row r="23" spans="1:6" ht="12.75">
      <c r="A23" s="57" t="s">
        <v>101</v>
      </c>
      <c r="B23" s="6">
        <v>4500</v>
      </c>
      <c r="C23" s="6">
        <v>0</v>
      </c>
      <c r="D23" s="19"/>
      <c r="E23" s="19"/>
      <c r="F23" s="56"/>
    </row>
    <row r="24" spans="1:6" ht="12.75">
      <c r="A24" s="33" t="s">
        <v>70</v>
      </c>
      <c r="B24" s="8">
        <f>SUM(B19:B23)</f>
        <v>6950</v>
      </c>
      <c r="C24" s="8">
        <f>SUM(C19:C23)</f>
        <v>1453.49</v>
      </c>
      <c r="D24" s="90"/>
      <c r="E24" s="90"/>
      <c r="F24" s="28"/>
    </row>
    <row r="25" spans="2:6" ht="12.75">
      <c r="B25" s="5"/>
      <c r="C25" s="5"/>
      <c r="D25" s="5"/>
      <c r="E25" s="5"/>
      <c r="F25" s="29"/>
    </row>
    <row r="26" spans="1:6" ht="12.75">
      <c r="A26" s="23" t="s">
        <v>49</v>
      </c>
      <c r="B26" s="10"/>
      <c r="C26" s="10"/>
      <c r="D26" s="10"/>
      <c r="E26" s="10"/>
      <c r="F26" s="9"/>
    </row>
    <row r="27" spans="1:6" ht="12.75">
      <c r="A27" s="3" t="s">
        <v>10</v>
      </c>
      <c r="B27" s="6">
        <v>1800</v>
      </c>
      <c r="C27" s="6">
        <v>654.25</v>
      </c>
      <c r="D27" s="20"/>
      <c r="E27" s="20"/>
      <c r="F27" s="57" t="s">
        <v>153</v>
      </c>
    </row>
    <row r="28" spans="1:6" ht="12.75">
      <c r="A28" s="33" t="s">
        <v>70</v>
      </c>
      <c r="B28" s="8">
        <f>SUM(B27:B27)</f>
        <v>1800</v>
      </c>
      <c r="C28" s="53">
        <f>SUM(C27)</f>
        <v>654.25</v>
      </c>
      <c r="D28" s="5"/>
      <c r="E28" s="5"/>
      <c r="F28" s="28"/>
    </row>
    <row r="29" spans="1:6" ht="12.75">
      <c r="A29" s="83"/>
      <c r="B29" s="12"/>
      <c r="C29" s="97"/>
      <c r="D29" s="53">
        <v>1369.6</v>
      </c>
      <c r="E29" s="53">
        <v>1300</v>
      </c>
      <c r="F29" s="56" t="s">
        <v>148</v>
      </c>
    </row>
    <row r="30" spans="2:6" ht="12.75">
      <c r="B30" s="12"/>
      <c r="D30" s="8">
        <v>0</v>
      </c>
      <c r="E30" s="8">
        <v>0</v>
      </c>
      <c r="F30" s="56" t="s">
        <v>147</v>
      </c>
    </row>
    <row r="31" spans="1:6" ht="12.75">
      <c r="A31" s="83" t="s">
        <v>146</v>
      </c>
      <c r="B31" s="12"/>
      <c r="C31" s="11"/>
      <c r="D31" s="8">
        <v>1827.85</v>
      </c>
      <c r="E31" s="8">
        <v>1800</v>
      </c>
      <c r="F31" s="56" t="s">
        <v>149</v>
      </c>
    </row>
    <row r="32" spans="1:6" ht="12.75">
      <c r="A32" s="83"/>
      <c r="B32" s="12"/>
      <c r="D32" s="43">
        <v>115</v>
      </c>
      <c r="E32" s="8">
        <v>115</v>
      </c>
      <c r="F32" s="56" t="s">
        <v>150</v>
      </c>
    </row>
    <row r="33" spans="1:6" ht="12.75">
      <c r="A33" s="83"/>
      <c r="B33" s="12"/>
      <c r="D33" s="53">
        <v>6184.6</v>
      </c>
      <c r="E33" s="53">
        <v>5000</v>
      </c>
      <c r="F33" s="56" t="s">
        <v>151</v>
      </c>
    </row>
    <row r="34" spans="1:6" ht="12.75">
      <c r="A34" s="83"/>
      <c r="B34" s="12"/>
      <c r="D34" s="43">
        <v>11243.88</v>
      </c>
      <c r="E34" s="8">
        <v>11035</v>
      </c>
      <c r="F34" s="76" t="s">
        <v>152</v>
      </c>
    </row>
    <row r="35" spans="1:6" ht="12.75">
      <c r="A35" s="84"/>
      <c r="B35" s="5"/>
      <c r="D35" s="43">
        <v>4695.5</v>
      </c>
      <c r="E35" s="8">
        <v>5000</v>
      </c>
      <c r="F35" s="56" t="s">
        <v>172</v>
      </c>
    </row>
    <row r="36" spans="1:6" ht="12.75">
      <c r="A36" s="84"/>
      <c r="B36" s="5"/>
      <c r="D36" s="43"/>
      <c r="E36" s="8">
        <v>1064</v>
      </c>
      <c r="F36" s="56" t="s">
        <v>155</v>
      </c>
    </row>
    <row r="37" spans="1:6" ht="12.75">
      <c r="A37" s="84"/>
      <c r="B37" s="5"/>
      <c r="D37" s="43"/>
      <c r="E37" s="8">
        <v>2936</v>
      </c>
      <c r="F37" s="56" t="s">
        <v>173</v>
      </c>
    </row>
    <row r="38" spans="1:6" ht="12.75">
      <c r="A38" s="84"/>
      <c r="B38" s="5"/>
      <c r="D38" s="43"/>
      <c r="E38" s="8"/>
      <c r="F38" s="56"/>
    </row>
    <row r="39" spans="1:6" ht="12.75">
      <c r="A39" s="84"/>
      <c r="B39" s="5"/>
      <c r="D39" s="43">
        <v>1966.63</v>
      </c>
      <c r="E39" s="8"/>
      <c r="F39" s="76" t="s">
        <v>156</v>
      </c>
    </row>
    <row r="40" spans="1:6" ht="12.75">
      <c r="A40" s="33" t="s">
        <v>87</v>
      </c>
      <c r="B40" s="8">
        <f>SUM(B28,B24,B16)</f>
        <v>28250</v>
      </c>
      <c r="C40" s="53">
        <f>SUM(C28,C24,C16)</f>
        <v>14555.99</v>
      </c>
      <c r="D40" s="8">
        <f>SUM(D29:D39)</f>
        <v>27403.06</v>
      </c>
      <c r="E40" s="8">
        <f>SUM(E29:E39)</f>
        <v>28250</v>
      </c>
      <c r="F40" s="48"/>
    </row>
    <row r="41" spans="1:6" ht="12.75">
      <c r="A41" s="101"/>
      <c r="B41" s="13"/>
      <c r="C41" s="13"/>
      <c r="D41" s="13"/>
      <c r="E41" s="13"/>
      <c r="F41" s="101"/>
    </row>
    <row r="42" spans="1:6" ht="12.75">
      <c r="A42" s="44" t="s">
        <v>2</v>
      </c>
      <c r="B42" s="9"/>
      <c r="C42" s="9"/>
      <c r="D42" s="9"/>
      <c r="E42" s="9"/>
      <c r="F42" s="9"/>
    </row>
    <row r="43" spans="1:6" ht="12.75">
      <c r="A43" s="70" t="s">
        <v>158</v>
      </c>
      <c r="B43" s="35">
        <v>23400</v>
      </c>
      <c r="C43" s="6">
        <v>21270.91</v>
      </c>
      <c r="D43" s="8">
        <v>15396.15</v>
      </c>
      <c r="E43" s="8">
        <v>14589.3</v>
      </c>
      <c r="F43" s="63" t="s">
        <v>194</v>
      </c>
    </row>
    <row r="44" spans="1:6" ht="12.75">
      <c r="A44" s="75"/>
      <c r="B44" s="13"/>
      <c r="C44" s="6"/>
      <c r="D44" s="8">
        <v>1320.81</v>
      </c>
      <c r="E44" s="8"/>
      <c r="F44" s="56" t="s">
        <v>135</v>
      </c>
    </row>
    <row r="45" spans="1:6" ht="12.75">
      <c r="A45" s="75"/>
      <c r="B45" s="13"/>
      <c r="C45" s="6"/>
      <c r="D45" s="8"/>
      <c r="E45" s="8">
        <v>853.7</v>
      </c>
      <c r="F45" t="s">
        <v>135</v>
      </c>
    </row>
    <row r="46" spans="1:6" ht="12.75">
      <c r="A46" s="75" t="s">
        <v>183</v>
      </c>
      <c r="B46" s="13"/>
      <c r="C46" s="32"/>
      <c r="D46" s="127">
        <v>0</v>
      </c>
      <c r="E46" s="8">
        <v>7957</v>
      </c>
      <c r="F46" s="126" t="s">
        <v>157</v>
      </c>
    </row>
    <row r="47" spans="1:6" ht="12.75">
      <c r="A47" s="75"/>
      <c r="B47" s="13"/>
      <c r="C47" s="32"/>
      <c r="D47" s="125"/>
      <c r="E47" s="125"/>
      <c r="F47" s="128"/>
    </row>
    <row r="48" spans="1:6" ht="12.75">
      <c r="A48" s="33" t="s">
        <v>86</v>
      </c>
      <c r="B48" s="93">
        <f>SUM(B43:B44)</f>
        <v>23400</v>
      </c>
      <c r="C48" s="53">
        <f>SUM(C43:C44)</f>
        <v>21270.91</v>
      </c>
      <c r="D48" s="8">
        <f>SUM(D43:D46)</f>
        <v>16716.96</v>
      </c>
      <c r="E48" s="8">
        <f>SUM(E43:E47)</f>
        <v>23400</v>
      </c>
      <c r="F48" s="68"/>
    </row>
    <row r="49" spans="1:6" ht="12.75">
      <c r="A49" s="34"/>
      <c r="B49" s="12"/>
      <c r="C49" s="12"/>
      <c r="D49" s="12"/>
      <c r="E49" s="12"/>
      <c r="F49" s="66"/>
    </row>
    <row r="50" spans="1:6" ht="12.75">
      <c r="A50" s="23" t="s">
        <v>47</v>
      </c>
      <c r="B50" s="10"/>
      <c r="C50" s="10"/>
      <c r="D50" s="10"/>
      <c r="E50" s="10"/>
      <c r="F50" s="98"/>
    </row>
    <row r="51" spans="1:6" ht="12.75">
      <c r="A51" s="4" t="s">
        <v>67</v>
      </c>
      <c r="B51" s="138">
        <v>1325</v>
      </c>
      <c r="C51" s="6">
        <v>766.38</v>
      </c>
      <c r="D51" s="95">
        <v>1433</v>
      </c>
      <c r="E51" s="53">
        <v>1325</v>
      </c>
      <c r="F51" s="129" t="s">
        <v>159</v>
      </c>
    </row>
    <row r="52" spans="1:6" ht="12.75">
      <c r="A52" s="2" t="s">
        <v>7</v>
      </c>
      <c r="B52" s="138">
        <v>4000</v>
      </c>
      <c r="C52" s="6">
        <v>2958.47</v>
      </c>
      <c r="D52" s="95">
        <v>4000</v>
      </c>
      <c r="E52" s="53">
        <v>4000</v>
      </c>
      <c r="F52" s="67" t="s">
        <v>161</v>
      </c>
    </row>
    <row r="53" spans="1:6" ht="12.75">
      <c r="A53" s="2" t="s">
        <v>8</v>
      </c>
      <c r="B53" s="138">
        <v>350</v>
      </c>
      <c r="C53" s="6">
        <v>293.95</v>
      </c>
      <c r="D53" s="95">
        <v>374</v>
      </c>
      <c r="E53" s="53">
        <v>350</v>
      </c>
      <c r="F53" s="67" t="s">
        <v>160</v>
      </c>
    </row>
    <row r="54" spans="1:6" ht="12.75">
      <c r="A54" s="2" t="s">
        <v>66</v>
      </c>
      <c r="B54" s="138">
        <v>1655</v>
      </c>
      <c r="C54" s="6">
        <v>1666.81</v>
      </c>
      <c r="D54" s="95">
        <v>1683.5</v>
      </c>
      <c r="E54" s="53">
        <v>1655</v>
      </c>
      <c r="F54" s="67" t="s">
        <v>162</v>
      </c>
    </row>
    <row r="55" spans="1:6" ht="12.75">
      <c r="A55" s="36" t="s">
        <v>68</v>
      </c>
      <c r="B55" s="139">
        <v>2670</v>
      </c>
      <c r="C55" s="6">
        <v>1155.32</v>
      </c>
      <c r="D55" s="53">
        <v>940.76</v>
      </c>
      <c r="E55" s="53">
        <v>2670</v>
      </c>
      <c r="F55" s="100" t="s">
        <v>190</v>
      </c>
    </row>
    <row r="56" spans="1:6" ht="12.75">
      <c r="A56" s="124" t="s">
        <v>70</v>
      </c>
      <c r="B56" s="93">
        <f>SUM(B51:B55)</f>
        <v>10000</v>
      </c>
      <c r="C56" s="53">
        <f>SUM(C51:C55)</f>
        <v>6840.929999999999</v>
      </c>
      <c r="D56" s="21">
        <f>SUM(D51:D55)</f>
        <v>8431.26</v>
      </c>
      <c r="E56" s="21">
        <f>SUM(E51:E55)</f>
        <v>10000</v>
      </c>
      <c r="F56" s="100"/>
    </row>
    <row r="57" spans="1:6" ht="12.75">
      <c r="A57" s="25" t="s">
        <v>30</v>
      </c>
      <c r="B57" s="121">
        <v>3000</v>
      </c>
      <c r="C57" s="121">
        <v>1642.38</v>
      </c>
      <c r="D57" s="53">
        <v>3000</v>
      </c>
      <c r="E57" s="53">
        <v>3000</v>
      </c>
      <c r="F57" s="70" t="s">
        <v>163</v>
      </c>
    </row>
    <row r="58" spans="1:6" ht="12.75">
      <c r="A58" s="25" t="s">
        <v>31</v>
      </c>
      <c r="B58" s="121">
        <v>2100</v>
      </c>
      <c r="C58" s="121">
        <v>1966.67</v>
      </c>
      <c r="D58" s="53">
        <v>2100</v>
      </c>
      <c r="E58" s="53">
        <v>2100</v>
      </c>
      <c r="F58" s="70" t="s">
        <v>164</v>
      </c>
    </row>
    <row r="59" spans="1:6" ht="12.75">
      <c r="A59" s="124" t="s">
        <v>70</v>
      </c>
      <c r="B59" s="123">
        <f>SUM(B57:B58)</f>
        <v>5100</v>
      </c>
      <c r="C59" s="123">
        <f>SUM(C57:C58)</f>
        <v>3609.05</v>
      </c>
      <c r="D59" s="123">
        <f>SUM(D57:D58)</f>
        <v>5100</v>
      </c>
      <c r="E59" s="123">
        <f>SUM(E57:E58)</f>
        <v>5100</v>
      </c>
      <c r="F59" s="32"/>
    </row>
    <row r="60" spans="1:6" ht="12.75">
      <c r="A60" s="122" t="s">
        <v>118</v>
      </c>
      <c r="B60" s="123">
        <f>SUM(B59,B56)</f>
        <v>15100</v>
      </c>
      <c r="C60" s="123">
        <f>SUM(C59,C56)</f>
        <v>10449.98</v>
      </c>
      <c r="D60" s="123">
        <f>SUM(D59,D56)</f>
        <v>13531.26</v>
      </c>
      <c r="E60" s="123">
        <f>SUM(E56,E59)</f>
        <v>15100</v>
      </c>
      <c r="F60" s="70" t="s">
        <v>165</v>
      </c>
    </row>
    <row r="61" spans="1:6" ht="12.75">
      <c r="A61" s="65"/>
      <c r="F61" s="36"/>
    </row>
    <row r="62" spans="1:6" ht="15">
      <c r="A62" s="69" t="s">
        <v>88</v>
      </c>
      <c r="B62" s="94">
        <f>SUM(B60,B48,B40)</f>
        <v>66750</v>
      </c>
      <c r="C62" s="64">
        <f>SUM(C60,C48,C40)</f>
        <v>46276.88</v>
      </c>
      <c r="D62" s="96">
        <f>SUM(D60,D48,D40)</f>
        <v>57651.28</v>
      </c>
      <c r="E62" s="96">
        <f>SUM(E60,E48,E40)</f>
        <v>66750</v>
      </c>
      <c r="F62" s="32"/>
    </row>
    <row r="64" ht="12.75">
      <c r="B64" s="1"/>
    </row>
    <row r="65" spans="1:6" ht="12.75">
      <c r="A65" s="1" t="s">
        <v>44</v>
      </c>
      <c r="B65" s="1" t="s">
        <v>129</v>
      </c>
      <c r="C65" s="1" t="s">
        <v>123</v>
      </c>
      <c r="D65" s="1" t="s">
        <v>102</v>
      </c>
      <c r="E65" s="1" t="s">
        <v>124</v>
      </c>
      <c r="F65" s="1" t="s">
        <v>0</v>
      </c>
    </row>
    <row r="66" spans="3:5" ht="13.5">
      <c r="C66" s="73" t="s">
        <v>143</v>
      </c>
      <c r="D66" s="73"/>
      <c r="E66" s="73"/>
    </row>
    <row r="67" spans="1:6" ht="22.5">
      <c r="A67" s="143" t="s">
        <v>63</v>
      </c>
      <c r="B67" s="144"/>
      <c r="C67" s="144"/>
      <c r="D67" s="144"/>
      <c r="E67" s="144"/>
      <c r="F67" s="145"/>
    </row>
    <row r="68" spans="1:6" ht="12.75">
      <c r="A68" s="22" t="s">
        <v>63</v>
      </c>
      <c r="B68" s="15"/>
      <c r="C68" s="15"/>
      <c r="D68" s="15"/>
      <c r="E68" s="15"/>
      <c r="F68" s="14"/>
    </row>
    <row r="69" spans="1:6" ht="12.75">
      <c r="A69" s="63" t="s">
        <v>9</v>
      </c>
      <c r="B69" s="6">
        <v>900</v>
      </c>
      <c r="C69" s="6">
        <v>42</v>
      </c>
      <c r="D69" s="18"/>
      <c r="E69" s="18"/>
      <c r="F69" s="4"/>
    </row>
    <row r="70" spans="1:6" ht="12.75">
      <c r="A70" s="56" t="s">
        <v>166</v>
      </c>
      <c r="B70" s="137">
        <v>5000</v>
      </c>
      <c r="C70" s="6">
        <v>0</v>
      </c>
      <c r="D70" s="19"/>
      <c r="E70" s="19"/>
      <c r="F70" s="56" t="s">
        <v>191</v>
      </c>
    </row>
    <row r="71" spans="1:6" ht="12.75">
      <c r="A71" s="56" t="s">
        <v>192</v>
      </c>
      <c r="B71" s="6">
        <v>2250</v>
      </c>
      <c r="C71" s="6">
        <v>2801.45</v>
      </c>
      <c r="D71" s="19"/>
      <c r="E71" s="19"/>
      <c r="F71" s="2"/>
    </row>
    <row r="72" spans="1:6" ht="12.75">
      <c r="A72" s="56" t="s">
        <v>144</v>
      </c>
      <c r="B72" s="137">
        <v>2250</v>
      </c>
      <c r="C72" s="6">
        <v>1924.63</v>
      </c>
      <c r="D72" s="19"/>
      <c r="E72" s="19"/>
      <c r="F72" s="2"/>
    </row>
    <row r="73" spans="1:6" ht="12.75">
      <c r="A73" s="33" t="s">
        <v>70</v>
      </c>
      <c r="B73" s="8">
        <f>SUM(B69:B72)</f>
        <v>10400</v>
      </c>
      <c r="C73" s="53">
        <f>SUM(C69:C72)</f>
        <v>4768.08</v>
      </c>
      <c r="D73" s="54"/>
      <c r="E73" s="54"/>
      <c r="F73" s="32"/>
    </row>
    <row r="74" spans="1:5" ht="12.75">
      <c r="A74" s="11"/>
      <c r="B74" s="5"/>
      <c r="C74" s="5"/>
      <c r="D74" s="5"/>
      <c r="E74" s="5"/>
    </row>
    <row r="75" spans="1:6" ht="12.75">
      <c r="A75" s="23" t="s">
        <v>11</v>
      </c>
      <c r="B75" s="10"/>
      <c r="C75" s="10"/>
      <c r="D75" s="10"/>
      <c r="E75" s="10"/>
      <c r="F75" s="9"/>
    </row>
    <row r="76" spans="1:6" ht="12.75">
      <c r="A76" s="63" t="s">
        <v>98</v>
      </c>
      <c r="B76" s="137">
        <v>48431</v>
      </c>
      <c r="C76" s="6">
        <v>3417.75</v>
      </c>
      <c r="D76" s="18"/>
      <c r="E76" s="18"/>
      <c r="F76" s="63" t="s">
        <v>168</v>
      </c>
    </row>
    <row r="77" spans="1:6" ht="12.75">
      <c r="A77" s="2" t="s">
        <v>12</v>
      </c>
      <c r="B77" s="137"/>
      <c r="C77" s="6"/>
      <c r="D77" s="19"/>
      <c r="E77" s="19"/>
      <c r="F77" s="2"/>
    </row>
    <row r="78" spans="1:6" ht="12.75">
      <c r="A78" s="56" t="s">
        <v>193</v>
      </c>
      <c r="B78" s="137">
        <v>10000</v>
      </c>
      <c r="C78" s="6"/>
      <c r="D78" s="19"/>
      <c r="E78" s="19"/>
      <c r="F78" s="2"/>
    </row>
    <row r="79" spans="1:6" ht="12.75">
      <c r="A79" s="2" t="s">
        <v>13</v>
      </c>
      <c r="B79" s="137">
        <v>12000</v>
      </c>
      <c r="C79" s="6">
        <v>8916.02</v>
      </c>
      <c r="D79" s="19"/>
      <c r="E79" s="19"/>
      <c r="F79" s="2"/>
    </row>
    <row r="80" spans="1:6" ht="12.75">
      <c r="A80" s="3" t="s">
        <v>14</v>
      </c>
      <c r="B80" s="137">
        <v>1000</v>
      </c>
      <c r="C80" s="6">
        <v>478.98</v>
      </c>
      <c r="D80" s="20"/>
      <c r="E80" s="20"/>
      <c r="F80" s="3"/>
    </row>
    <row r="81" spans="1:6" ht="12.75">
      <c r="A81" s="33" t="s">
        <v>70</v>
      </c>
      <c r="B81" s="8">
        <f>SUM(B76:B80)</f>
        <v>71431</v>
      </c>
      <c r="C81" s="53">
        <f>SUM(C76:C80)</f>
        <v>12812.75</v>
      </c>
      <c r="D81" s="91"/>
      <c r="E81" s="91"/>
      <c r="F81" s="29"/>
    </row>
    <row r="82" spans="1:6" ht="12.75">
      <c r="A82" s="34"/>
      <c r="B82" s="12"/>
      <c r="C82" s="13"/>
      <c r="D82" s="95">
        <v>27873</v>
      </c>
      <c r="E82" s="53">
        <v>48431</v>
      </c>
      <c r="F82" s="67" t="s">
        <v>125</v>
      </c>
    </row>
    <row r="83" spans="1:6" ht="12.75">
      <c r="A83" s="34"/>
      <c r="B83" s="12"/>
      <c r="D83" s="53">
        <v>0</v>
      </c>
      <c r="E83" s="53">
        <v>5000</v>
      </c>
      <c r="F83" s="67" t="s">
        <v>170</v>
      </c>
    </row>
    <row r="84" spans="1:6" ht="12.75">
      <c r="A84" s="11"/>
      <c r="B84" s="13"/>
      <c r="D84" s="8">
        <v>16606.02</v>
      </c>
      <c r="E84" s="8">
        <v>22000</v>
      </c>
      <c r="F84" s="67" t="s">
        <v>167</v>
      </c>
    </row>
    <row r="85" spans="1:6" ht="12.75">
      <c r="A85" s="11"/>
      <c r="B85" s="13"/>
      <c r="D85" s="8">
        <v>1003</v>
      </c>
      <c r="E85" s="8">
        <v>0</v>
      </c>
      <c r="F85" s="76" t="s">
        <v>131</v>
      </c>
    </row>
    <row r="86" spans="1:6" ht="12.75">
      <c r="A86" s="11"/>
      <c r="B86" s="13"/>
      <c r="D86" s="8"/>
      <c r="E86" s="130">
        <v>3400</v>
      </c>
      <c r="F86" s="76" t="s">
        <v>169</v>
      </c>
    </row>
    <row r="87" spans="1:6" s="49" customFormat="1" ht="12.75">
      <c r="A87"/>
      <c r="B87" s="5"/>
      <c r="D87" s="50">
        <v>0</v>
      </c>
      <c r="E87" s="109">
        <v>3000</v>
      </c>
      <c r="F87" s="72" t="s">
        <v>174</v>
      </c>
    </row>
    <row r="89" spans="1:6" ht="15">
      <c r="A89" s="61" t="s">
        <v>54</v>
      </c>
      <c r="B89" s="58">
        <f>SUM(B81,B73)</f>
        <v>81831</v>
      </c>
      <c r="C89" s="64">
        <f>SUM(C81,C73)</f>
        <v>17580.83</v>
      </c>
      <c r="D89" s="59">
        <f>SUM(D82:D87)</f>
        <v>45482.020000000004</v>
      </c>
      <c r="E89" s="59">
        <f>SUM(E82:E87)</f>
        <v>81831</v>
      </c>
      <c r="F89" s="7"/>
    </row>
    <row r="90" spans="1:6" ht="12.75">
      <c r="A90" s="11"/>
      <c r="B90" s="13"/>
      <c r="C90" s="13"/>
      <c r="D90" s="13"/>
      <c r="E90" s="13"/>
      <c r="F90" s="11"/>
    </row>
    <row r="91" spans="1:6" ht="22.5">
      <c r="A91" s="143" t="s">
        <v>62</v>
      </c>
      <c r="B91" s="144"/>
      <c r="C91" s="144"/>
      <c r="D91" s="144"/>
      <c r="E91" s="144"/>
      <c r="F91" s="145"/>
    </row>
    <row r="92" spans="1:6" ht="12.75">
      <c r="A92" s="23" t="s">
        <v>62</v>
      </c>
      <c r="B92" s="10"/>
      <c r="C92" s="10"/>
      <c r="D92" s="10"/>
      <c r="E92" s="10"/>
      <c r="F92" s="9"/>
    </row>
    <row r="93" spans="1:6" ht="12.75">
      <c r="A93" s="26" t="s">
        <v>15</v>
      </c>
      <c r="B93" s="6">
        <v>0</v>
      </c>
      <c r="C93" s="6"/>
      <c r="D93" s="6"/>
      <c r="E93" s="6"/>
      <c r="F93" s="28" t="s">
        <v>43</v>
      </c>
    </row>
    <row r="94" spans="1:6" ht="12.75">
      <c r="A94" s="27" t="s">
        <v>11</v>
      </c>
      <c r="B94" s="6">
        <v>800</v>
      </c>
      <c r="C94" s="6">
        <v>0</v>
      </c>
      <c r="D94" s="6"/>
      <c r="E94" s="6"/>
      <c r="F94" s="67" t="s">
        <v>119</v>
      </c>
    </row>
    <row r="95" spans="1:6" ht="12.75">
      <c r="A95" s="83" t="s">
        <v>132</v>
      </c>
      <c r="B95" s="6">
        <v>0</v>
      </c>
      <c r="C95" s="32"/>
      <c r="D95" s="54">
        <v>7456.94</v>
      </c>
      <c r="E95" s="54">
        <v>8829.24</v>
      </c>
      <c r="F95" s="57" t="s">
        <v>171</v>
      </c>
    </row>
    <row r="96" spans="1:6" ht="12.75">
      <c r="A96" s="25" t="s">
        <v>69</v>
      </c>
      <c r="B96" s="6"/>
      <c r="C96" s="32"/>
      <c r="D96" s="6">
        <v>0</v>
      </c>
      <c r="E96" s="6"/>
      <c r="F96" s="70" t="s">
        <v>126</v>
      </c>
    </row>
    <row r="97" spans="2:5" ht="12.75">
      <c r="B97" s="5"/>
      <c r="D97" s="5"/>
      <c r="E97" s="5"/>
    </row>
    <row r="98" spans="1:6" ht="12.75">
      <c r="A98" s="112" t="s">
        <v>55</v>
      </c>
      <c r="B98" s="8">
        <f>SUM(B93:B95)</f>
        <v>800</v>
      </c>
      <c r="C98" s="53">
        <f>SUM(C93:C96)</f>
        <v>0</v>
      </c>
      <c r="D98" s="21">
        <f>SUM(D95:D96)</f>
        <v>7456.94</v>
      </c>
      <c r="E98" s="21">
        <f>SUM(E95:E96)</f>
        <v>8829.24</v>
      </c>
      <c r="F98" s="74" t="s">
        <v>93</v>
      </c>
    </row>
    <row r="100" spans="1:6" ht="22.5">
      <c r="A100" s="143" t="s">
        <v>61</v>
      </c>
      <c r="B100" s="144"/>
      <c r="C100" s="144"/>
      <c r="D100" s="144"/>
      <c r="E100" s="144"/>
      <c r="F100" s="145"/>
    </row>
    <row r="101" spans="1:6" ht="12.75">
      <c r="A101" s="22" t="s">
        <v>61</v>
      </c>
      <c r="B101" s="10"/>
      <c r="C101" s="10"/>
      <c r="D101" s="10"/>
      <c r="E101" s="10"/>
      <c r="F101" s="9"/>
    </row>
    <row r="102" spans="1:6" ht="12.75">
      <c r="A102" s="2" t="s">
        <v>16</v>
      </c>
      <c r="B102" s="6">
        <v>180</v>
      </c>
      <c r="C102" s="6">
        <v>0</v>
      </c>
      <c r="D102" s="6"/>
      <c r="E102" s="91"/>
      <c r="F102" s="29"/>
    </row>
    <row r="103" spans="1:6" ht="12.75">
      <c r="A103" s="2" t="s">
        <v>18</v>
      </c>
      <c r="B103" s="6">
        <v>900</v>
      </c>
      <c r="C103" s="6">
        <v>188.44</v>
      </c>
      <c r="D103" s="6"/>
      <c r="E103" s="91"/>
      <c r="F103" s="29"/>
    </row>
    <row r="104" spans="1:6" ht="12.75">
      <c r="A104" s="2" t="s">
        <v>19</v>
      </c>
      <c r="B104" s="6">
        <v>2700</v>
      </c>
      <c r="C104" s="6">
        <v>1374.19</v>
      </c>
      <c r="D104" s="6"/>
      <c r="E104" s="91"/>
      <c r="F104" s="29" t="s">
        <v>84</v>
      </c>
    </row>
    <row r="105" spans="1:6" ht="12.75">
      <c r="A105" s="2" t="s">
        <v>20</v>
      </c>
      <c r="B105" s="6">
        <v>135</v>
      </c>
      <c r="C105" s="6">
        <v>0</v>
      </c>
      <c r="D105" s="6"/>
      <c r="E105" s="91"/>
      <c r="F105" s="29"/>
    </row>
    <row r="106" spans="1:6" ht="12.75">
      <c r="A106" s="2" t="s">
        <v>21</v>
      </c>
      <c r="B106" s="6"/>
      <c r="C106" s="6"/>
      <c r="D106" s="6"/>
      <c r="E106" s="91"/>
      <c r="F106" s="29"/>
    </row>
    <row r="107" spans="1:6" ht="12.75">
      <c r="A107" s="2" t="s">
        <v>22</v>
      </c>
      <c r="B107" s="6">
        <v>1215</v>
      </c>
      <c r="C107" s="6">
        <v>984.11</v>
      </c>
      <c r="D107" s="6"/>
      <c r="E107" s="91"/>
      <c r="F107" s="29" t="s">
        <v>84</v>
      </c>
    </row>
    <row r="108" spans="1:6" ht="12.75">
      <c r="A108" s="2" t="s">
        <v>23</v>
      </c>
      <c r="B108" s="6">
        <v>275</v>
      </c>
      <c r="C108" s="6">
        <v>0</v>
      </c>
      <c r="D108" s="6"/>
      <c r="E108" s="91"/>
      <c r="F108" s="67" t="s">
        <v>104</v>
      </c>
    </row>
    <row r="109" spans="1:6" ht="12.75">
      <c r="A109" s="2" t="s">
        <v>24</v>
      </c>
      <c r="B109" s="6">
        <v>61.25</v>
      </c>
      <c r="C109" s="6">
        <v>61.25</v>
      </c>
      <c r="D109" s="6"/>
      <c r="E109" s="91"/>
      <c r="F109" s="67" t="s">
        <v>103</v>
      </c>
    </row>
    <row r="110" spans="1:6" ht="12.75">
      <c r="A110" s="2" t="s">
        <v>25</v>
      </c>
      <c r="B110" s="137">
        <v>200</v>
      </c>
      <c r="C110" s="6">
        <v>180</v>
      </c>
      <c r="D110" s="6"/>
      <c r="E110" s="91"/>
      <c r="F110" s="29"/>
    </row>
    <row r="111" spans="1:6" ht="12.75">
      <c r="A111" s="3" t="s">
        <v>27</v>
      </c>
      <c r="B111" s="137">
        <v>200</v>
      </c>
      <c r="C111" s="6">
        <v>12.55</v>
      </c>
      <c r="D111" s="6"/>
      <c r="E111" s="110"/>
      <c r="F111" s="36"/>
    </row>
    <row r="112" spans="1:6" ht="12.75">
      <c r="A112" s="33" t="s">
        <v>70</v>
      </c>
      <c r="B112" s="8">
        <f>SUM(B102:B111)</f>
        <v>5866.25</v>
      </c>
      <c r="C112" s="53">
        <f>SUM(C102:C111)</f>
        <v>2800.5400000000004</v>
      </c>
      <c r="D112" s="32"/>
      <c r="E112" s="11"/>
      <c r="F112" s="11"/>
    </row>
    <row r="114" spans="1:6" ht="12.75">
      <c r="A114" s="23" t="s">
        <v>50</v>
      </c>
      <c r="B114" s="10"/>
      <c r="C114" s="10"/>
      <c r="D114" s="10"/>
      <c r="E114" s="10"/>
      <c r="F114" s="9"/>
    </row>
    <row r="115" spans="1:6" ht="12.75">
      <c r="A115" s="2" t="s">
        <v>28</v>
      </c>
      <c r="B115" s="6">
        <v>675</v>
      </c>
      <c r="C115" s="6">
        <v>133.76</v>
      </c>
      <c r="D115" s="6"/>
      <c r="E115" s="54">
        <v>675</v>
      </c>
      <c r="F115" s="2" t="s">
        <v>121</v>
      </c>
    </row>
    <row r="116" spans="1:6" ht="12.75">
      <c r="A116" s="3" t="s">
        <v>29</v>
      </c>
      <c r="B116" s="6">
        <v>1200</v>
      </c>
      <c r="C116" s="6">
        <v>306.25</v>
      </c>
      <c r="D116" s="6">
        <v>0</v>
      </c>
      <c r="E116" s="54">
        <v>0</v>
      </c>
      <c r="F116" s="3"/>
    </row>
    <row r="117" spans="1:5" ht="12.75">
      <c r="A117" s="33" t="s">
        <v>70</v>
      </c>
      <c r="B117" s="8">
        <f>SUM(B115:B116)</f>
        <v>1875</v>
      </c>
      <c r="C117" s="53">
        <f>SUM(C115:C116)</f>
        <v>440.01</v>
      </c>
      <c r="D117" s="53">
        <f>SUM(D115:D116)</f>
        <v>0</v>
      </c>
      <c r="E117" s="53">
        <f>SUM(E115:E116)</f>
        <v>675</v>
      </c>
    </row>
    <row r="118" spans="2:5" ht="12.75">
      <c r="B118" s="5"/>
      <c r="C118" s="5"/>
      <c r="D118" s="5"/>
      <c r="E118" s="5"/>
    </row>
    <row r="119" spans="1:6" ht="12.75">
      <c r="A119" s="23" t="s">
        <v>51</v>
      </c>
      <c r="B119" s="10"/>
      <c r="C119" s="99"/>
      <c r="D119" s="10"/>
      <c r="E119" s="10"/>
      <c r="F119" s="9"/>
    </row>
    <row r="120" spans="1:6" ht="12.75">
      <c r="A120" s="4" t="s">
        <v>30</v>
      </c>
      <c r="B120" s="6">
        <v>6300</v>
      </c>
      <c r="C120" s="6">
        <v>1939.72</v>
      </c>
      <c r="D120" s="92"/>
      <c r="E120" s="92"/>
      <c r="F120" s="63" t="s">
        <v>94</v>
      </c>
    </row>
    <row r="121" spans="1:6" ht="12.75">
      <c r="A121" s="2" t="s">
        <v>31</v>
      </c>
      <c r="B121" s="137">
        <v>2100</v>
      </c>
      <c r="C121" s="6">
        <v>1966.67</v>
      </c>
      <c r="D121" s="91"/>
      <c r="E121" s="91"/>
      <c r="F121" s="56" t="s">
        <v>94</v>
      </c>
    </row>
    <row r="122" spans="1:6" ht="12.75">
      <c r="A122" s="57" t="s">
        <v>95</v>
      </c>
      <c r="B122" s="6">
        <v>3600</v>
      </c>
      <c r="C122" s="6">
        <v>0</v>
      </c>
      <c r="D122" s="20"/>
      <c r="E122" s="110"/>
      <c r="F122" s="2"/>
    </row>
    <row r="123" spans="1:6" ht="12.75">
      <c r="A123" s="33" t="s">
        <v>70</v>
      </c>
      <c r="B123" s="8">
        <f>SUM(B120:B122)</f>
        <v>12000</v>
      </c>
      <c r="C123" s="53">
        <f>SUM(C120:C122)</f>
        <v>3906.3900000000003</v>
      </c>
      <c r="F123" s="17"/>
    </row>
    <row r="124" spans="1:6" ht="12.75">
      <c r="A124" s="11"/>
      <c r="B124" s="13"/>
      <c r="D124" s="38">
        <f>SUM(D98,D117)</f>
        <v>7456.94</v>
      </c>
      <c r="E124" s="38">
        <f>SUM(E98,E117)</f>
        <v>9504.24</v>
      </c>
      <c r="F124" s="71" t="s">
        <v>127</v>
      </c>
    </row>
    <row r="125" spans="1:6" ht="12.75">
      <c r="A125" s="11"/>
      <c r="B125" s="13"/>
      <c r="D125" s="38"/>
      <c r="E125" s="132">
        <v>4049.74</v>
      </c>
      <c r="F125" s="71" t="s">
        <v>169</v>
      </c>
    </row>
    <row r="126" spans="2:6" ht="12.75">
      <c r="B126" s="5"/>
      <c r="D126" s="50">
        <v>0</v>
      </c>
      <c r="E126" s="109">
        <v>6987.27</v>
      </c>
      <c r="F126" s="72" t="s">
        <v>175</v>
      </c>
    </row>
    <row r="127" spans="1:6" ht="15">
      <c r="A127" s="61" t="s">
        <v>91</v>
      </c>
      <c r="B127" s="58">
        <f>SUM(B123,B117,B112,B98)</f>
        <v>20541.25</v>
      </c>
      <c r="C127" s="58">
        <f>SUM(C123,C117,C112,C98)</f>
        <v>7146.9400000000005</v>
      </c>
      <c r="D127" s="59">
        <f>SUM(D124:D126)</f>
        <v>7456.94</v>
      </c>
      <c r="E127" s="59">
        <f>SUM(E124:E126)</f>
        <v>20541.25</v>
      </c>
      <c r="F127" s="60"/>
    </row>
    <row r="128" ht="12.75">
      <c r="B128" s="1"/>
    </row>
    <row r="129" spans="1:6" ht="12.75">
      <c r="A129" s="1" t="s">
        <v>44</v>
      </c>
      <c r="B129" s="1" t="s">
        <v>129</v>
      </c>
      <c r="C129" s="1" t="s">
        <v>123</v>
      </c>
      <c r="D129" s="1" t="s">
        <v>102</v>
      </c>
      <c r="E129" s="1" t="s">
        <v>124</v>
      </c>
      <c r="F129" s="1" t="s">
        <v>0</v>
      </c>
    </row>
    <row r="130" spans="3:5" ht="13.5">
      <c r="C130" s="73" t="s">
        <v>143</v>
      </c>
      <c r="D130" s="73"/>
      <c r="E130" s="73"/>
    </row>
    <row r="131" spans="1:6" ht="22.5">
      <c r="A131" s="143" t="s">
        <v>56</v>
      </c>
      <c r="B131" s="144"/>
      <c r="C131" s="144"/>
      <c r="D131" s="144"/>
      <c r="E131" s="144"/>
      <c r="F131" s="145"/>
    </row>
    <row r="132" spans="1:6" ht="12.75">
      <c r="A132" s="22" t="s">
        <v>56</v>
      </c>
      <c r="B132" s="10"/>
      <c r="C132" s="10"/>
      <c r="D132" s="10"/>
      <c r="E132" s="10"/>
      <c r="F132" s="9"/>
    </row>
    <row r="133" spans="1:6" ht="12.75">
      <c r="A133" s="27" t="s">
        <v>32</v>
      </c>
      <c r="B133" s="6">
        <v>3500</v>
      </c>
      <c r="C133" s="6">
        <v>0</v>
      </c>
      <c r="D133" s="6">
        <v>3500</v>
      </c>
      <c r="E133" s="6">
        <v>3500</v>
      </c>
      <c r="F133" s="63" t="s">
        <v>176</v>
      </c>
    </row>
    <row r="134" spans="1:6" ht="12.75">
      <c r="A134" s="27" t="s">
        <v>33</v>
      </c>
      <c r="B134" s="6">
        <v>2000</v>
      </c>
      <c r="C134" s="6">
        <v>143.75</v>
      </c>
      <c r="D134" s="6">
        <v>2000</v>
      </c>
      <c r="E134" s="6">
        <v>2000</v>
      </c>
      <c r="F134" s="56" t="s">
        <v>177</v>
      </c>
    </row>
    <row r="135" spans="1:6" ht="12.75">
      <c r="A135" s="11" t="s">
        <v>34</v>
      </c>
      <c r="B135" s="6">
        <v>2700</v>
      </c>
      <c r="C135" s="6">
        <v>1790</v>
      </c>
      <c r="D135" s="6">
        <v>2700</v>
      </c>
      <c r="E135" s="6">
        <v>2700</v>
      </c>
      <c r="F135" s="56" t="s">
        <v>178</v>
      </c>
    </row>
    <row r="136" spans="1:6" ht="12.75">
      <c r="A136" s="108" t="s">
        <v>118</v>
      </c>
      <c r="B136" s="53">
        <f>SUM(B133:B135)</f>
        <v>8200</v>
      </c>
      <c r="C136" s="53">
        <f>SUM(C133:C135)</f>
        <v>1933.75</v>
      </c>
      <c r="D136" s="53">
        <f>SUM(D133:D135)</f>
        <v>8200</v>
      </c>
      <c r="E136" s="53">
        <f>SUM(E133:E135)</f>
        <v>8200</v>
      </c>
      <c r="F136" s="102" t="s">
        <v>179</v>
      </c>
    </row>
    <row r="137" spans="1:6" ht="12.75">
      <c r="A137" s="34"/>
      <c r="B137" s="12"/>
      <c r="C137" s="12"/>
      <c r="D137" s="12"/>
      <c r="E137" s="12"/>
      <c r="F137" s="83"/>
    </row>
    <row r="138" spans="1:6" ht="22.5">
      <c r="A138" s="143" t="s">
        <v>60</v>
      </c>
      <c r="B138" s="144"/>
      <c r="C138" s="144"/>
      <c r="D138" s="144"/>
      <c r="E138" s="144"/>
      <c r="F138" s="145"/>
    </row>
    <row r="139" spans="1:6" ht="12.75">
      <c r="A139" s="23" t="s">
        <v>60</v>
      </c>
      <c r="B139" s="10"/>
      <c r="C139" s="10"/>
      <c r="D139" s="10"/>
      <c r="E139" s="10"/>
      <c r="F139" s="9"/>
    </row>
    <row r="140" spans="1:6" ht="12.75">
      <c r="A140" s="2" t="s">
        <v>35</v>
      </c>
      <c r="B140" s="6">
        <v>3222</v>
      </c>
      <c r="C140" s="6">
        <v>2268</v>
      </c>
      <c r="D140" s="53">
        <v>4347</v>
      </c>
      <c r="E140" s="53">
        <v>3222</v>
      </c>
      <c r="F140" s="63" t="s">
        <v>120</v>
      </c>
    </row>
    <row r="141" spans="1:6" ht="12.75">
      <c r="A141" s="2" t="s">
        <v>26</v>
      </c>
      <c r="B141" s="6">
        <v>270</v>
      </c>
      <c r="C141" s="6">
        <v>0</v>
      </c>
      <c r="D141" s="6"/>
      <c r="E141" s="53">
        <v>270</v>
      </c>
      <c r="F141" s="56" t="s">
        <v>120</v>
      </c>
    </row>
    <row r="142" spans="1:6" ht="12.75">
      <c r="A142" s="2" t="s">
        <v>36</v>
      </c>
      <c r="B142" s="6">
        <v>675</v>
      </c>
      <c r="C142" s="6">
        <v>0</v>
      </c>
      <c r="D142" s="6"/>
      <c r="E142" s="53">
        <v>675</v>
      </c>
      <c r="F142" s="56" t="s">
        <v>120</v>
      </c>
    </row>
    <row r="143" spans="1:6" ht="12.75">
      <c r="A143" s="3" t="s">
        <v>37</v>
      </c>
      <c r="B143" s="6">
        <v>180</v>
      </c>
      <c r="C143" s="6">
        <v>0</v>
      </c>
      <c r="D143" s="6"/>
      <c r="E143" s="53">
        <v>180</v>
      </c>
      <c r="F143" s="56" t="s">
        <v>120</v>
      </c>
    </row>
    <row r="144" spans="2:6" ht="12.75">
      <c r="B144" s="5"/>
      <c r="C144" s="5"/>
      <c r="D144" s="5"/>
      <c r="E144" s="5"/>
      <c r="F144" s="36"/>
    </row>
    <row r="145" spans="1:6" ht="12.75">
      <c r="A145" s="24" t="s">
        <v>57</v>
      </c>
      <c r="B145" s="8">
        <f>SUM(B140:B143)</f>
        <v>4347</v>
      </c>
      <c r="C145" s="21">
        <f>SUM(C140:C143)</f>
        <v>2268</v>
      </c>
      <c r="D145" s="21">
        <f>SUM(D140:D143)</f>
        <v>4347</v>
      </c>
      <c r="E145" s="21">
        <f>SUM(E140:E143)</f>
        <v>4347</v>
      </c>
      <c r="F145" s="74" t="s">
        <v>154</v>
      </c>
    </row>
    <row r="147" spans="1:6" ht="22.5">
      <c r="A147" s="143" t="s">
        <v>64</v>
      </c>
      <c r="B147" s="144"/>
      <c r="C147" s="144"/>
      <c r="D147" s="144"/>
      <c r="E147" s="144"/>
      <c r="F147" s="145"/>
    </row>
    <row r="148" spans="1:6" ht="12.75">
      <c r="A148" s="22" t="s">
        <v>59</v>
      </c>
      <c r="B148" s="10"/>
      <c r="C148" s="10"/>
      <c r="D148" s="10"/>
      <c r="E148" s="10"/>
      <c r="F148" s="9"/>
    </row>
    <row r="149" spans="1:6" ht="12.75">
      <c r="A149" s="4" t="s">
        <v>89</v>
      </c>
      <c r="B149" s="137">
        <v>5000</v>
      </c>
      <c r="C149" s="6">
        <v>4196.3</v>
      </c>
      <c r="D149" s="6">
        <v>4400</v>
      </c>
      <c r="E149" s="6">
        <v>5000</v>
      </c>
      <c r="F149" s="77" t="s">
        <v>180</v>
      </c>
    </row>
    <row r="150" spans="1:6" ht="12.75">
      <c r="A150" s="57" t="s">
        <v>96</v>
      </c>
      <c r="B150" s="6">
        <v>2790</v>
      </c>
      <c r="C150" s="6">
        <v>0</v>
      </c>
      <c r="D150" s="20">
        <v>0</v>
      </c>
      <c r="E150" s="20">
        <v>2790</v>
      </c>
      <c r="F150" s="57" t="s">
        <v>133</v>
      </c>
    </row>
    <row r="151" spans="2:5" ht="12.75">
      <c r="B151" s="5"/>
      <c r="C151" s="5"/>
      <c r="D151" s="5"/>
      <c r="E151" s="5"/>
    </row>
    <row r="152" spans="1:6" ht="12.75">
      <c r="A152" s="24" t="s">
        <v>53</v>
      </c>
      <c r="B152" s="30">
        <f>SUM(B149:B150)</f>
        <v>7790</v>
      </c>
      <c r="C152" s="31">
        <f>SUM(C149:C150)</f>
        <v>4196.3</v>
      </c>
      <c r="D152" s="31">
        <f>SUM(D149:D150)</f>
        <v>4400</v>
      </c>
      <c r="E152" s="31">
        <f>SUM(E149:E150)</f>
        <v>7790</v>
      </c>
      <c r="F152" s="37"/>
    </row>
    <row r="153" ht="12.75">
      <c r="F153" s="47"/>
    </row>
    <row r="154" spans="2:5" ht="12.75">
      <c r="B154" s="5"/>
      <c r="C154" s="5"/>
      <c r="D154" s="5"/>
      <c r="E154" s="5"/>
    </row>
    <row r="155" spans="1:6" ht="22.5">
      <c r="A155" s="143" t="s">
        <v>52</v>
      </c>
      <c r="B155" s="144"/>
      <c r="C155" s="144"/>
      <c r="D155" s="144"/>
      <c r="E155" s="144"/>
      <c r="F155" s="145"/>
    </row>
    <row r="156" spans="1:6" ht="12.75">
      <c r="A156" s="22" t="s">
        <v>52</v>
      </c>
      <c r="B156" s="10"/>
      <c r="C156" s="10"/>
      <c r="D156" s="10"/>
      <c r="E156" s="10"/>
      <c r="F156" s="9"/>
    </row>
    <row r="157" spans="1:6" ht="12.75">
      <c r="A157" s="4" t="s">
        <v>38</v>
      </c>
      <c r="B157" s="6">
        <v>1350</v>
      </c>
      <c r="C157" s="6">
        <v>1349.75</v>
      </c>
      <c r="D157" s="18"/>
      <c r="E157" s="18"/>
      <c r="F157" s="63" t="s">
        <v>181</v>
      </c>
    </row>
    <row r="158" spans="1:6" ht="12.75">
      <c r="A158" s="2" t="s">
        <v>39</v>
      </c>
      <c r="B158" s="6">
        <v>45</v>
      </c>
      <c r="C158" s="6">
        <v>0</v>
      </c>
      <c r="D158" s="19"/>
      <c r="E158" s="19"/>
      <c r="F158" s="2"/>
    </row>
    <row r="159" spans="1:6" ht="12.75">
      <c r="A159" s="56" t="s">
        <v>99</v>
      </c>
      <c r="B159" s="6">
        <v>225</v>
      </c>
      <c r="C159" s="6">
        <v>100</v>
      </c>
      <c r="D159" s="19"/>
      <c r="E159" s="19"/>
      <c r="F159" s="2"/>
    </row>
    <row r="160" spans="1:6" ht="12.75">
      <c r="A160" s="2" t="s">
        <v>40</v>
      </c>
      <c r="B160" s="6">
        <v>720</v>
      </c>
      <c r="C160" s="6">
        <v>29.95</v>
      </c>
      <c r="D160" s="19"/>
      <c r="E160" s="19"/>
      <c r="F160" s="2"/>
    </row>
    <row r="161" spans="1:6" ht="12.75">
      <c r="A161" s="2" t="s">
        <v>41</v>
      </c>
      <c r="B161" s="6">
        <v>315</v>
      </c>
      <c r="C161" s="6">
        <v>0</v>
      </c>
      <c r="D161" s="19"/>
      <c r="E161" s="19"/>
      <c r="F161" s="2"/>
    </row>
    <row r="162" spans="1:6" ht="12.75">
      <c r="A162" s="3" t="s">
        <v>42</v>
      </c>
      <c r="B162" s="6">
        <v>90</v>
      </c>
      <c r="C162" s="6">
        <v>0</v>
      </c>
      <c r="D162" s="20"/>
      <c r="E162" s="20"/>
      <c r="F162" s="3"/>
    </row>
    <row r="163" spans="2:6" ht="12.75">
      <c r="B163" s="5"/>
      <c r="C163" s="12"/>
      <c r="D163" s="12"/>
      <c r="E163" s="12"/>
      <c r="F163" s="45"/>
    </row>
    <row r="164" spans="1:6" ht="12.75">
      <c r="A164" s="24" t="s">
        <v>58</v>
      </c>
      <c r="B164" s="8">
        <f>SUM(B157:B162)</f>
        <v>2745</v>
      </c>
      <c r="C164" s="21">
        <f>SUM(C157:C162)</f>
        <v>1479.7</v>
      </c>
      <c r="D164" s="8">
        <v>2745</v>
      </c>
      <c r="E164" s="21">
        <v>2745</v>
      </c>
      <c r="F164" s="100" t="s">
        <v>134</v>
      </c>
    </row>
    <row r="165" spans="1:6" ht="12.75">
      <c r="A165" s="51"/>
      <c r="B165" s="12"/>
      <c r="C165" s="12"/>
      <c r="D165" s="12"/>
      <c r="E165" s="12"/>
      <c r="F165" s="11"/>
    </row>
    <row r="166" spans="1:7" ht="12.75">
      <c r="A166" s="133" t="s">
        <v>184</v>
      </c>
      <c r="B166" s="134"/>
      <c r="C166" s="134"/>
      <c r="D166" s="134"/>
      <c r="E166" s="134"/>
      <c r="F166" s="134"/>
      <c r="G166" s="135"/>
    </row>
    <row r="167" spans="1:7" ht="12.75">
      <c r="A167" s="70" t="s">
        <v>187</v>
      </c>
      <c r="B167" s="32"/>
      <c r="C167" s="6">
        <v>1962.51</v>
      </c>
      <c r="D167" s="54"/>
      <c r="E167" s="32"/>
      <c r="F167" s="32"/>
      <c r="G167" s="136">
        <v>41669</v>
      </c>
    </row>
    <row r="168" spans="1:7" ht="12.75">
      <c r="A168" s="70" t="s">
        <v>188</v>
      </c>
      <c r="B168" s="32"/>
      <c r="C168" s="6">
        <v>4707.3</v>
      </c>
      <c r="D168" s="54">
        <v>5000</v>
      </c>
      <c r="E168" s="32"/>
      <c r="F168" s="32"/>
      <c r="G168" s="136">
        <v>41684</v>
      </c>
    </row>
    <row r="169" spans="1:6" s="49" customFormat="1" ht="12.75">
      <c r="A169"/>
      <c r="B169"/>
      <c r="C169" s="52"/>
      <c r="D169" s="52"/>
      <c r="E169" s="52"/>
      <c r="F169" s="78">
        <v>41786</v>
      </c>
    </row>
    <row r="170" spans="1:6" s="49" customFormat="1" ht="15">
      <c r="A170" s="113" t="s">
        <v>128</v>
      </c>
      <c r="B170" s="58">
        <f>SUM(B164,B152,B145,B136,B127,B89,B62)</f>
        <v>192204.25</v>
      </c>
      <c r="C170" s="58">
        <f>SUM(C168,C167,C164,C152,C145,C136,C127,C89,C62)</f>
        <v>87552.20999999999</v>
      </c>
      <c r="D170" s="59">
        <f>SUM(D168,D167,D164,D152,D145,D136,D127,D89,D62)</f>
        <v>135282.24</v>
      </c>
      <c r="E170" s="59">
        <f>SUM(E164,E152,E145,E136,E127,E89,E62)</f>
        <v>192204.25</v>
      </c>
      <c r="F170" s="114" t="s">
        <v>185</v>
      </c>
    </row>
    <row r="171" spans="1:6" s="49" customFormat="1" ht="15">
      <c r="A171" s="115"/>
      <c r="B171" s="111"/>
      <c r="C171" s="111"/>
      <c r="D171" s="111"/>
      <c r="E171" s="111"/>
      <c r="F171" s="116" t="s">
        <v>186</v>
      </c>
    </row>
    <row r="172" spans="1:6" s="49" customFormat="1" ht="12.75">
      <c r="A172"/>
      <c r="B172"/>
      <c r="C172"/>
      <c r="D172"/>
      <c r="E172"/>
      <c r="F172"/>
    </row>
    <row r="173" spans="1:6" s="49" customFormat="1" ht="13.5">
      <c r="A173" s="118" t="s">
        <v>139</v>
      </c>
      <c r="B173" s="119"/>
      <c r="C173" s="120"/>
      <c r="D173" s="117">
        <f>SUM(D87,D126)</f>
        <v>0</v>
      </c>
      <c r="E173" s="117">
        <f>SUM(E126,E87)</f>
        <v>9987.27</v>
      </c>
      <c r="F173" s="84" t="s">
        <v>182</v>
      </c>
    </row>
    <row r="174" spans="1:6" s="49" customFormat="1" ht="13.5">
      <c r="A174"/>
      <c r="B174" s="79"/>
      <c r="C174" s="80"/>
      <c r="D174" s="80"/>
      <c r="E174" s="80"/>
      <c r="F174"/>
    </row>
    <row r="175" spans="1:6" s="49" customFormat="1" ht="13.5">
      <c r="A175"/>
      <c r="B175" s="79"/>
      <c r="C175" s="80"/>
      <c r="D175" s="80"/>
      <c r="E175" s="80"/>
      <c r="F175"/>
    </row>
    <row r="176" spans="1:6" ht="22.5">
      <c r="A176" s="140" t="s">
        <v>92</v>
      </c>
      <c r="B176" s="141"/>
      <c r="C176" s="141"/>
      <c r="D176" s="141"/>
      <c r="E176" s="141"/>
      <c r="F176" s="142"/>
    </row>
    <row r="177" spans="1:6" ht="12.75">
      <c r="A177" s="1" t="s">
        <v>44</v>
      </c>
      <c r="B177" s="1" t="s">
        <v>138</v>
      </c>
      <c r="C177" s="1" t="s">
        <v>137</v>
      </c>
      <c r="D177" s="1"/>
      <c r="E177" s="1"/>
      <c r="F177" s="1" t="s">
        <v>0</v>
      </c>
    </row>
    <row r="178" spans="3:5" ht="12.75">
      <c r="C178" s="1" t="s">
        <v>130</v>
      </c>
      <c r="D178" s="1"/>
      <c r="E178" s="1"/>
    </row>
    <row r="179" spans="1:6" ht="12.75">
      <c r="A179" s="23" t="s">
        <v>72</v>
      </c>
      <c r="B179" s="9"/>
      <c r="C179" s="10"/>
      <c r="D179" s="10"/>
      <c r="E179" s="10"/>
      <c r="F179" s="41"/>
    </row>
    <row r="180" spans="1:6" ht="12.75">
      <c r="A180" s="2" t="s">
        <v>73</v>
      </c>
      <c r="B180" s="6">
        <v>2000</v>
      </c>
      <c r="C180" s="6">
        <v>2419</v>
      </c>
      <c r="D180" s="2"/>
      <c r="E180" s="2"/>
      <c r="F180" s="2" t="s">
        <v>17</v>
      </c>
    </row>
    <row r="181" spans="1:6" ht="12.75">
      <c r="A181" s="2" t="s">
        <v>19</v>
      </c>
      <c r="B181" s="6">
        <v>3000</v>
      </c>
      <c r="C181" s="6">
        <v>2838.53</v>
      </c>
      <c r="D181" s="2"/>
      <c r="E181" s="2"/>
      <c r="F181" s="2" t="s">
        <v>17</v>
      </c>
    </row>
    <row r="182" spans="1:6" ht="12.75">
      <c r="A182" s="2" t="s">
        <v>74</v>
      </c>
      <c r="B182" s="6">
        <v>5110</v>
      </c>
      <c r="C182" s="6">
        <v>4253.2</v>
      </c>
      <c r="D182" s="2"/>
      <c r="E182" s="2"/>
      <c r="F182" s="2" t="s">
        <v>17</v>
      </c>
    </row>
    <row r="183" spans="1:6" ht="12.75">
      <c r="A183" s="2" t="s">
        <v>75</v>
      </c>
      <c r="B183" s="6">
        <v>0</v>
      </c>
      <c r="C183" s="6">
        <v>0</v>
      </c>
      <c r="D183" s="2"/>
      <c r="E183" s="2"/>
      <c r="F183" s="2" t="s">
        <v>17</v>
      </c>
    </row>
    <row r="184" spans="1:6" ht="12.75">
      <c r="A184" s="2" t="s">
        <v>76</v>
      </c>
      <c r="B184" s="6">
        <v>0</v>
      </c>
      <c r="C184" s="6">
        <v>0</v>
      </c>
      <c r="D184" s="2"/>
      <c r="E184" s="2"/>
      <c r="F184" s="2" t="s">
        <v>17</v>
      </c>
    </row>
    <row r="185" spans="1:6" ht="12.75">
      <c r="A185" s="2" t="s">
        <v>21</v>
      </c>
      <c r="B185" s="6">
        <v>250</v>
      </c>
      <c r="C185" s="6">
        <v>192</v>
      </c>
      <c r="D185" s="2"/>
      <c r="E185" s="2"/>
      <c r="F185" s="2" t="s">
        <v>17</v>
      </c>
    </row>
    <row r="186" spans="1:6" ht="12.75">
      <c r="A186" s="2" t="s">
        <v>77</v>
      </c>
      <c r="B186" s="6">
        <v>7050</v>
      </c>
      <c r="C186" s="6">
        <v>5196.93</v>
      </c>
      <c r="D186" s="2"/>
      <c r="E186" s="2"/>
      <c r="F186" s="2" t="s">
        <v>78</v>
      </c>
    </row>
    <row r="187" spans="1:6" ht="12.75">
      <c r="A187" s="2" t="s">
        <v>25</v>
      </c>
      <c r="B187" s="6">
        <v>800</v>
      </c>
      <c r="C187" s="6">
        <v>856.8</v>
      </c>
      <c r="D187" s="2"/>
      <c r="E187" s="2"/>
      <c r="F187" s="2" t="s">
        <v>17</v>
      </c>
    </row>
    <row r="188" spans="1:6" ht="12.75">
      <c r="A188" s="2" t="s">
        <v>79</v>
      </c>
      <c r="B188" s="6">
        <v>4700</v>
      </c>
      <c r="C188" s="6">
        <v>3782.09</v>
      </c>
      <c r="D188" s="2"/>
      <c r="E188" s="2"/>
      <c r="F188" s="2" t="s">
        <v>17</v>
      </c>
    </row>
    <row r="189" spans="1:6" ht="12.75">
      <c r="A189" s="2" t="s">
        <v>80</v>
      </c>
      <c r="B189" s="6">
        <v>98740</v>
      </c>
      <c r="C189" s="6">
        <v>75142.36</v>
      </c>
      <c r="D189" s="2"/>
      <c r="E189" s="2"/>
      <c r="F189" s="2" t="s">
        <v>17</v>
      </c>
    </row>
    <row r="190" spans="1:6" ht="12.75">
      <c r="A190" s="2" t="s">
        <v>81</v>
      </c>
      <c r="B190" s="6">
        <v>500</v>
      </c>
      <c r="C190" s="6">
        <v>0</v>
      </c>
      <c r="D190" s="2"/>
      <c r="E190" s="2"/>
      <c r="F190" s="2" t="s">
        <v>17</v>
      </c>
    </row>
    <row r="191" spans="1:6" ht="12.75">
      <c r="A191" s="11"/>
      <c r="B191" s="13"/>
      <c r="F191" s="11"/>
    </row>
    <row r="192" spans="1:6" ht="12.75">
      <c r="A192" s="24" t="s">
        <v>83</v>
      </c>
      <c r="B192" s="8">
        <f>SUM(B180:B190)</f>
        <v>122150</v>
      </c>
      <c r="C192" s="53">
        <f>SUM(C180:C190)</f>
        <v>94680.91</v>
      </c>
      <c r="D192" s="7"/>
      <c r="E192" s="7"/>
      <c r="F192" s="7"/>
    </row>
    <row r="194" spans="1:6" ht="12.75">
      <c r="A194" s="23" t="s">
        <v>51</v>
      </c>
      <c r="B194" s="10"/>
      <c r="C194" s="9"/>
      <c r="D194" s="9"/>
      <c r="E194" s="9"/>
      <c r="F194" s="9"/>
    </row>
    <row r="195" spans="1:6" ht="12.75">
      <c r="A195" s="4" t="s">
        <v>30</v>
      </c>
      <c r="B195" s="16">
        <v>4500</v>
      </c>
      <c r="C195" s="6">
        <v>3896.61</v>
      </c>
      <c r="D195" s="4"/>
      <c r="E195" s="4"/>
      <c r="F195" s="4" t="s">
        <v>85</v>
      </c>
    </row>
    <row r="196" spans="1:6" ht="12.75">
      <c r="A196" s="2" t="s">
        <v>31</v>
      </c>
      <c r="B196" s="16">
        <v>1950</v>
      </c>
      <c r="C196" s="6">
        <v>1966.67</v>
      </c>
      <c r="D196" s="2"/>
      <c r="E196" s="2"/>
      <c r="F196" s="2" t="s">
        <v>85</v>
      </c>
    </row>
    <row r="197" spans="1:6" ht="12.75">
      <c r="A197" s="11"/>
      <c r="B197" s="13"/>
      <c r="F197" s="11"/>
    </row>
    <row r="198" spans="1:6" ht="12.75">
      <c r="A198" s="39"/>
      <c r="B198" s="8">
        <f>SUM(B195:B196)</f>
        <v>6450</v>
      </c>
      <c r="C198" s="53">
        <f>SUM(C195:C196)</f>
        <v>5863.280000000001</v>
      </c>
      <c r="D198" s="7"/>
      <c r="E198" s="7"/>
      <c r="F198" s="7"/>
    </row>
    <row r="200" spans="1:6" ht="12.75">
      <c r="A200" s="9" t="s">
        <v>100</v>
      </c>
      <c r="B200" s="10"/>
      <c r="C200" s="9"/>
      <c r="D200" s="9"/>
      <c r="E200" s="9"/>
      <c r="F200" s="9"/>
    </row>
    <row r="201" spans="1:6" ht="12.75">
      <c r="A201" s="3" t="s">
        <v>82</v>
      </c>
      <c r="B201" s="6">
        <v>1700</v>
      </c>
      <c r="C201" s="6">
        <v>1801.16</v>
      </c>
      <c r="D201" s="3"/>
      <c r="E201" s="3"/>
      <c r="F201" s="3" t="s">
        <v>71</v>
      </c>
    </row>
    <row r="202" spans="1:6" ht="12.75">
      <c r="A202" s="11"/>
      <c r="B202" s="13"/>
      <c r="F202" s="11"/>
    </row>
    <row r="203" spans="1:6" ht="12.75">
      <c r="A203" s="40"/>
      <c r="B203" s="8">
        <f>SUM(B201:B201)</f>
        <v>1700</v>
      </c>
      <c r="C203" s="53">
        <f>SUM(C201)</f>
        <v>1801.16</v>
      </c>
      <c r="D203" s="7"/>
      <c r="E203" s="7"/>
      <c r="F203" s="7"/>
    </row>
    <row r="205" spans="1:6" ht="13.5">
      <c r="A205" s="46" t="s">
        <v>90</v>
      </c>
      <c r="B205" s="42">
        <f>SUM(B203,B198,B192)</f>
        <v>130300</v>
      </c>
      <c r="C205" s="62">
        <f>SUM(C203,C198,C192)</f>
        <v>102345.35</v>
      </c>
      <c r="D205" s="62"/>
      <c r="E205" s="62"/>
      <c r="F205" s="55" t="s">
        <v>136</v>
      </c>
    </row>
    <row r="207" spans="1:6" ht="13.5" thickBot="1">
      <c r="A207" s="107"/>
      <c r="B207" s="107"/>
      <c r="C207" s="107"/>
      <c r="D207" s="107"/>
      <c r="E207" s="107"/>
      <c r="F207" s="107"/>
    </row>
    <row r="208" spans="1:4" ht="12.75">
      <c r="A208" s="103" t="s">
        <v>105</v>
      </c>
      <c r="B208" s="104" t="s">
        <v>106</v>
      </c>
      <c r="C208" s="103" t="s">
        <v>140</v>
      </c>
      <c r="D208" s="103" t="s">
        <v>189</v>
      </c>
    </row>
    <row r="209" spans="1:4" ht="12.75">
      <c r="A209" s="101" t="s">
        <v>107</v>
      </c>
      <c r="B209" s="13">
        <v>122268.24</v>
      </c>
      <c r="C209" s="13">
        <v>145500</v>
      </c>
      <c r="D209" s="13">
        <v>145500</v>
      </c>
    </row>
    <row r="210" spans="1:4" ht="12.75">
      <c r="A210" s="83" t="s">
        <v>108</v>
      </c>
      <c r="B210" s="13">
        <v>36701.28</v>
      </c>
      <c r="C210" s="13">
        <v>38500</v>
      </c>
      <c r="D210" s="13">
        <v>38500</v>
      </c>
    </row>
    <row r="211" spans="1:4" ht="12.75">
      <c r="A211" s="83" t="s">
        <v>109</v>
      </c>
      <c r="B211" s="13">
        <v>36635.22</v>
      </c>
      <c r="C211" s="13">
        <v>45400</v>
      </c>
      <c r="D211" s="13">
        <v>45400</v>
      </c>
    </row>
    <row r="212" spans="1:4" ht="12.75">
      <c r="A212" s="83" t="s">
        <v>110</v>
      </c>
      <c r="B212" s="13">
        <v>5530.9</v>
      </c>
      <c r="C212" s="13">
        <v>9000</v>
      </c>
      <c r="D212" s="13">
        <v>9000</v>
      </c>
    </row>
    <row r="213" spans="1:4" ht="12.75">
      <c r="A213" s="105" t="s">
        <v>117</v>
      </c>
      <c r="B213" s="53">
        <f>SUM(B209:B212)</f>
        <v>201135.64</v>
      </c>
      <c r="C213" s="53">
        <f>SUM(C209:C212)</f>
        <v>238400</v>
      </c>
      <c r="D213" s="53">
        <f>SUM(D209:D212)</f>
        <v>238400</v>
      </c>
    </row>
    <row r="214" spans="1:4" ht="12.75">
      <c r="A214" s="84" t="s">
        <v>111</v>
      </c>
      <c r="B214" s="106">
        <v>94221.7</v>
      </c>
      <c r="C214" s="106">
        <v>-108100</v>
      </c>
      <c r="D214" s="106">
        <v>-108100</v>
      </c>
    </row>
    <row r="215" spans="1:4" ht="12.75">
      <c r="A215" s="84" t="s">
        <v>112</v>
      </c>
      <c r="B215" s="5">
        <f>SUM(B213-B214)</f>
        <v>106913.94000000002</v>
      </c>
      <c r="C215" s="5">
        <f>SUM(C213:C214)</f>
        <v>130300</v>
      </c>
      <c r="D215" s="5">
        <f>SUM(D213:D214)</f>
        <v>130300</v>
      </c>
    </row>
    <row r="216" spans="1:4" ht="12.75">
      <c r="A216" s="84" t="s">
        <v>116</v>
      </c>
      <c r="B216" s="5">
        <v>265.71</v>
      </c>
      <c r="C216" s="5">
        <v>0</v>
      </c>
      <c r="D216" s="5">
        <v>0</v>
      </c>
    </row>
    <row r="217" spans="1:4" ht="12.75">
      <c r="A217" s="83" t="s">
        <v>114</v>
      </c>
      <c r="B217" s="5">
        <f>SUM(B215:B216)</f>
        <v>107179.65000000002</v>
      </c>
      <c r="C217" s="5">
        <f>SUM(C215:C216)</f>
        <v>130300</v>
      </c>
      <c r="D217" s="5">
        <f>SUM(D215:D216)</f>
        <v>130300</v>
      </c>
    </row>
    <row r="218" spans="1:4" ht="12.75">
      <c r="A218" s="83" t="s">
        <v>115</v>
      </c>
      <c r="B218" s="5">
        <v>102345.35</v>
      </c>
      <c r="C218" s="5">
        <v>-130300</v>
      </c>
      <c r="D218" s="5">
        <v>-130300</v>
      </c>
    </row>
    <row r="219" spans="1:4" ht="12.75">
      <c r="A219" s="105" t="s">
        <v>113</v>
      </c>
      <c r="B219" s="53">
        <f>SUM(B217-B218)</f>
        <v>4834.3000000000175</v>
      </c>
      <c r="C219" s="53">
        <f>SUM(C217:C218)</f>
        <v>0</v>
      </c>
      <c r="D219" s="53">
        <f>SUM(D217:D218)</f>
        <v>0</v>
      </c>
    </row>
    <row r="220" spans="2:3" ht="12.75">
      <c r="B220" s="5"/>
      <c r="C220" s="5"/>
    </row>
    <row r="221" spans="2:3" ht="12.75">
      <c r="B221" s="5"/>
      <c r="C221" s="5"/>
    </row>
  </sheetData>
  <sheetProtection/>
  <mergeCells count="11">
    <mergeCell ref="A1:F1"/>
    <mergeCell ref="A2:F2"/>
    <mergeCell ref="A176:F176"/>
    <mergeCell ref="A131:F131"/>
    <mergeCell ref="A67:F67"/>
    <mergeCell ref="A91:F91"/>
    <mergeCell ref="A100:F100"/>
    <mergeCell ref="A7:F7"/>
    <mergeCell ref="A147:F147"/>
    <mergeCell ref="A155:F155"/>
    <mergeCell ref="A138:F138"/>
  </mergeCells>
  <printOptions/>
  <pageMargins left="0.5" right="0.5" top="0.4" bottom="0.45" header="0.5" footer="0.26"/>
  <pageSetup horizontalDpi="600" verticalDpi="600" orientation="landscape" scale="65" r:id="rId1"/>
  <headerFooter alignWithMargins="0">
    <oddFooter>&amp;C&amp;P&amp;RUpdated  &amp;D</oddFooter>
  </headerFooter>
  <rowBreaks count="3" manualBreakCount="3">
    <brk id="63" max="6" man="1"/>
    <brk id="127" max="6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32.421875" style="0" bestFit="1" customWidth="1"/>
    <col min="2" max="2" width="11.7109375" style="0" bestFit="1" customWidth="1"/>
    <col min="3" max="4" width="18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ecornelison</dc:creator>
  <cp:keywords/>
  <dc:description/>
  <cp:lastModifiedBy>Cornelison, Elyse</cp:lastModifiedBy>
  <cp:lastPrinted>2014-06-10T16:43:18Z</cp:lastPrinted>
  <dcterms:created xsi:type="dcterms:W3CDTF">2009-04-28T20:20:08Z</dcterms:created>
  <dcterms:modified xsi:type="dcterms:W3CDTF">2014-06-10T20:16:32Z</dcterms:modified>
  <cp:category/>
  <cp:version/>
  <cp:contentType/>
  <cp:contentStatus/>
</cp:coreProperties>
</file>